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38932\Desktop\"/>
    </mc:Choice>
  </mc:AlternateContent>
  <xr:revisionPtr revIDLastSave="0" documentId="13_ncr:1_{7A578011-8292-4885-87BC-1D51B6EDBC7D}" xr6:coauthVersionLast="47" xr6:coauthVersionMax="47" xr10:uidLastSave="{00000000-0000-0000-0000-000000000000}"/>
  <bookViews>
    <workbookView xWindow="-98" yWindow="-98" windowWidth="20715" windowHeight="13155" activeTab="2" xr2:uid="{00000000-000D-0000-FFFF-FFFF00000000}"/>
  </bookViews>
  <sheets>
    <sheet name="はじめにお読みください" sheetId="18" r:id="rId1"/>
    <sheet name="初期入力" sheetId="4" r:id="rId2"/>
    <sheet name="実績調書【通常版】 " sheetId="19" r:id="rId3"/>
    <sheet name="実績調書【港湾版(陸上・海上)】  " sheetId="21" r:id="rId4"/>
  </sheets>
  <definedNames>
    <definedName name="BOX表示">[0]!BOX表示</definedName>
    <definedName name="_xlnm.Print_Area" localSheetId="0">はじめにお読みください!$B$1:$M$40</definedName>
    <definedName name="_xlnm.Print_Area" localSheetId="3">'実績調書【港湾版(陸上・海上)】  '!$A$1:$AK$94</definedName>
    <definedName name="_xlnm.Print_Area" localSheetId="2">'実績調書【通常版】 '!$A$1:$AL$71</definedName>
    <definedName name="受益者氏名" localSheetId="3">#REF!</definedName>
    <definedName name="受益者氏名" localSheetId="2">#REF!</definedName>
    <definedName name="受益者氏名">#REF!</definedName>
    <definedName name="範囲" localSheetId="3">#REF!</definedName>
    <definedName name="範囲" localSheetId="2">#REF!</definedName>
    <definedName name="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69" i="19" l="1" a="1"/>
  <c r="X69" i="19" s="1"/>
  <c r="X63" i="19" a="1"/>
  <c r="X63" i="19" s="1"/>
  <c r="AU19" i="19"/>
  <c r="U69" i="19"/>
  <c r="X66" i="19"/>
  <c r="AV24" i="19"/>
  <c r="U68" i="19"/>
  <c r="AN28" i="19" l="1"/>
  <c r="AN61" i="19" s="1"/>
  <c r="AY56" i="19"/>
  <c r="AY52" i="19"/>
  <c r="AY48" i="19"/>
  <c r="AY44" i="19"/>
  <c r="AY40" i="19"/>
  <c r="AY36" i="19"/>
  <c r="AY32" i="19"/>
  <c r="AY24" i="19"/>
  <c r="AY20" i="19"/>
  <c r="AY16" i="19"/>
  <c r="AY12" i="19"/>
  <c r="AY8" i="19"/>
  <c r="AV56" i="19"/>
  <c r="AV55" i="19"/>
  <c r="AW55" i="19" s="1"/>
  <c r="AV52" i="19"/>
  <c r="AV51" i="19"/>
  <c r="AW51" i="19" s="1"/>
  <c r="AV48" i="19"/>
  <c r="AV47" i="19"/>
  <c r="AW47" i="19" s="1"/>
  <c r="AV44" i="19"/>
  <c r="AV43" i="19"/>
  <c r="AW43" i="19" s="1"/>
  <c r="AV40" i="19"/>
  <c r="AV39" i="19"/>
  <c r="AW39" i="19" s="1"/>
  <c r="AV36" i="19"/>
  <c r="AV35" i="19"/>
  <c r="AW35" i="19" s="1"/>
  <c r="AV32" i="19"/>
  <c r="AV31" i="19"/>
  <c r="AW31" i="19" s="1"/>
  <c r="AV28" i="19"/>
  <c r="AY28" i="19" s="1"/>
  <c r="AV27" i="19"/>
  <c r="AW27" i="19" s="1"/>
  <c r="AV23" i="19"/>
  <c r="AW23" i="19" s="1"/>
  <c r="AV20" i="19"/>
  <c r="AV19" i="19"/>
  <c r="AW19" i="19" s="1"/>
  <c r="AV16" i="19"/>
  <c r="AV15" i="19"/>
  <c r="AW15" i="19" s="1"/>
  <c r="AV12" i="19"/>
  <c r="AV11" i="19"/>
  <c r="AW11" i="19" s="1"/>
  <c r="AV8" i="19"/>
  <c r="AV7" i="19"/>
  <c r="AW7" i="19" s="1"/>
  <c r="AU7" i="19"/>
  <c r="AU15" i="19"/>
  <c r="AP27" i="19"/>
  <c r="B46" i="19" l="1"/>
  <c r="AP7" i="19" l="1"/>
  <c r="AO7" i="19"/>
  <c r="AN7" i="19" s="1"/>
  <c r="AQ7" i="19" l="1"/>
  <c r="AP56" i="19"/>
  <c r="AP55" i="19"/>
  <c r="AP52" i="19"/>
  <c r="AP51" i="19"/>
  <c r="AP48" i="19"/>
  <c r="AP47" i="19"/>
  <c r="AP44" i="19"/>
  <c r="AP43" i="19"/>
  <c r="AP40" i="19"/>
  <c r="AP39" i="19"/>
  <c r="AP36" i="19"/>
  <c r="AP35" i="19"/>
  <c r="AP32" i="19"/>
  <c r="AP31" i="19"/>
  <c r="AP28" i="19"/>
  <c r="AP24" i="19"/>
  <c r="AP23" i="19"/>
  <c r="AP20" i="19"/>
  <c r="AP19" i="19"/>
  <c r="AP16" i="19"/>
  <c r="AP15" i="19"/>
  <c r="AP12" i="19"/>
  <c r="AP11" i="19"/>
  <c r="AP8" i="19"/>
  <c r="AN56" i="19"/>
  <c r="AN55" i="19"/>
  <c r="AP59" i="19" l="1"/>
  <c r="AL22" i="21"/>
  <c r="AO8" i="19"/>
  <c r="G6" i="19"/>
  <c r="AK6" i="19"/>
  <c r="AJ6" i="19"/>
  <c r="AI6" i="19"/>
  <c r="AH6" i="19"/>
  <c r="AG6" i="19"/>
  <c r="AF6" i="19"/>
  <c r="AE6" i="19"/>
  <c r="AD6" i="19"/>
  <c r="AC6" i="19"/>
  <c r="AB6" i="19"/>
  <c r="AA6" i="19"/>
  <c r="Z6" i="19"/>
  <c r="Y6" i="19"/>
  <c r="X6" i="19"/>
  <c r="W6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B6" i="19"/>
  <c r="AT7" i="19" l="1"/>
  <c r="AN8" i="19"/>
  <c r="AT8" i="19"/>
  <c r="AU8" i="19"/>
  <c r="AL7" i="19" l="1"/>
  <c r="AX7" i="19" s="1"/>
  <c r="AL70" i="21"/>
  <c r="AL69" i="21"/>
  <c r="AL68" i="21"/>
  <c r="AL67" i="21"/>
  <c r="AL65" i="21"/>
  <c r="AL64" i="21"/>
  <c r="AL63" i="21"/>
  <c r="AL62" i="21"/>
  <c r="AL50" i="21" l="1"/>
  <c r="AL49" i="21"/>
  <c r="AL48" i="21"/>
  <c r="AL47" i="21"/>
  <c r="AL45" i="21"/>
  <c r="AL44" i="21"/>
  <c r="AL43" i="21"/>
  <c r="AL40" i="21"/>
  <c r="AL39" i="21"/>
  <c r="AL38" i="21"/>
  <c r="AL37" i="21"/>
  <c r="AL10" i="21"/>
  <c r="AL9" i="21"/>
  <c r="AL8" i="21"/>
  <c r="AL7" i="21"/>
  <c r="AL60" i="21" l="1"/>
  <c r="AL59" i="21"/>
  <c r="AL58" i="21"/>
  <c r="E6" i="4" l="1"/>
  <c r="AQ72" i="21" l="1"/>
  <c r="AP72" i="21"/>
  <c r="AN72" i="21"/>
  <c r="AP70" i="21"/>
  <c r="AN70" i="21"/>
  <c r="AP69" i="21"/>
  <c r="AN69" i="21"/>
  <c r="AP68" i="21"/>
  <c r="AN68" i="21"/>
  <c r="AP67" i="21"/>
  <c r="AN67" i="21"/>
  <c r="AP65" i="21"/>
  <c r="AN65" i="21"/>
  <c r="AP64" i="21"/>
  <c r="AN64" i="21"/>
  <c r="AP63" i="21"/>
  <c r="AN63" i="21"/>
  <c r="AP62" i="21"/>
  <c r="AN62" i="21"/>
  <c r="AP60" i="21"/>
  <c r="AP59" i="21"/>
  <c r="AP58" i="21"/>
  <c r="AP57" i="21"/>
  <c r="B57" i="21"/>
  <c r="B56" i="21"/>
  <c r="AP55" i="21"/>
  <c r="AP54" i="21"/>
  <c r="AP53" i="21"/>
  <c r="AP52" i="21"/>
  <c r="AP50" i="21"/>
  <c r="AN50" i="21"/>
  <c r="AP49" i="21"/>
  <c r="AN49" i="21"/>
  <c r="AP48" i="21"/>
  <c r="AN48" i="21"/>
  <c r="AP47" i="21"/>
  <c r="AN47" i="21"/>
  <c r="AP45" i="21"/>
  <c r="AN45" i="21"/>
  <c r="AP44" i="21"/>
  <c r="AN44" i="21"/>
  <c r="AP43" i="21"/>
  <c r="AN43" i="21"/>
  <c r="AP42" i="21"/>
  <c r="AN42" i="21"/>
  <c r="AP40" i="21"/>
  <c r="AN40" i="21"/>
  <c r="AP39" i="21"/>
  <c r="AN39" i="21"/>
  <c r="AP38" i="21"/>
  <c r="AN38" i="21"/>
  <c r="AP37" i="21"/>
  <c r="AN37" i="21"/>
  <c r="AP35" i="21"/>
  <c r="AP34" i="21"/>
  <c r="AP33" i="21"/>
  <c r="AP32" i="21"/>
  <c r="AP30" i="21"/>
  <c r="AN30" i="21"/>
  <c r="AP29" i="21"/>
  <c r="AN29" i="21"/>
  <c r="AP28" i="21"/>
  <c r="AN28" i="21"/>
  <c r="AP27" i="21"/>
  <c r="AN27" i="21"/>
  <c r="AP25" i="21"/>
  <c r="AN25" i="21"/>
  <c r="AP24" i="21"/>
  <c r="AN24" i="21"/>
  <c r="AP23" i="21"/>
  <c r="AN23" i="21"/>
  <c r="AP22" i="21"/>
  <c r="AN22" i="21"/>
  <c r="AP20" i="21"/>
  <c r="AN20" i="21"/>
  <c r="AP19" i="21"/>
  <c r="AN19" i="21"/>
  <c r="AP18" i="21"/>
  <c r="AN18" i="21"/>
  <c r="AP17" i="21"/>
  <c r="AN17" i="21"/>
  <c r="AP15" i="21"/>
  <c r="AN15" i="21"/>
  <c r="AP14" i="21"/>
  <c r="AN14" i="21"/>
  <c r="AP13" i="21"/>
  <c r="AN13" i="21"/>
  <c r="AP12" i="21"/>
  <c r="AN12" i="21"/>
  <c r="B12" i="21"/>
  <c r="B17" i="21" s="1"/>
  <c r="B22" i="21" s="1"/>
  <c r="B27" i="21" s="1"/>
  <c r="B32" i="21" s="1"/>
  <c r="B37" i="21" s="1"/>
  <c r="B42" i="21" s="1"/>
  <c r="B47" i="21" s="1"/>
  <c r="B52" i="21" s="1"/>
  <c r="AP10" i="21"/>
  <c r="AN10" i="21"/>
  <c r="AP9" i="21"/>
  <c r="AN9" i="21"/>
  <c r="AP8" i="21"/>
  <c r="AN8" i="21"/>
  <c r="AP7" i="21"/>
  <c r="AN7" i="21"/>
  <c r="B6" i="21"/>
  <c r="AH3" i="21"/>
  <c r="AA3" i="21"/>
  <c r="T3" i="21"/>
  <c r="P3" i="21"/>
  <c r="D3" i="21"/>
  <c r="B62" i="21" l="1"/>
  <c r="B67" i="21" s="1"/>
  <c r="AO58" i="21"/>
  <c r="AN58" i="21" s="1"/>
  <c r="AQ58" i="21" s="1"/>
  <c r="AO59" i="21"/>
  <c r="AN59" i="21" s="1"/>
  <c r="AQ59" i="21" s="1"/>
  <c r="AO60" i="21"/>
  <c r="AN60" i="21" s="1"/>
  <c r="AQ60" i="21" s="1"/>
  <c r="AP75" i="21"/>
  <c r="AQ9" i="21"/>
  <c r="AQ13" i="21"/>
  <c r="AQ30" i="21"/>
  <c r="AQ45" i="21"/>
  <c r="AQ50" i="21"/>
  <c r="AQ67" i="21"/>
  <c r="AQ14" i="21"/>
  <c r="AQ29" i="21"/>
  <c r="AQ44" i="21"/>
  <c r="AQ49" i="21"/>
  <c r="AQ24" i="21"/>
  <c r="AQ23" i="21"/>
  <c r="AQ25" i="21"/>
  <c r="AQ8" i="21"/>
  <c r="AQ62" i="21"/>
  <c r="AQ47" i="21"/>
  <c r="AQ42" i="21"/>
  <c r="AQ37" i="21"/>
  <c r="AQ18" i="21"/>
  <c r="AQ17" i="21"/>
  <c r="AQ48" i="21"/>
  <c r="AQ43" i="21"/>
  <c r="AQ27" i="21"/>
  <c r="AQ39" i="21"/>
  <c r="AQ40" i="21"/>
  <c r="AQ63" i="21"/>
  <c r="AQ64" i="21"/>
  <c r="AQ65" i="21"/>
  <c r="AQ68" i="21"/>
  <c r="AQ69" i="21"/>
  <c r="AQ70" i="21"/>
  <c r="AQ22" i="21"/>
  <c r="AQ38" i="21"/>
  <c r="AQ28" i="21"/>
  <c r="AP88" i="21"/>
  <c r="AP87" i="21"/>
  <c r="AQ19" i="21"/>
  <c r="AQ20" i="21"/>
  <c r="AQ12" i="21"/>
  <c r="AQ15" i="21"/>
  <c r="AP76" i="21"/>
  <c r="AQ10" i="21"/>
  <c r="AQ7" i="21"/>
  <c r="AH3" i="19"/>
  <c r="AA3" i="19"/>
  <c r="T3" i="19"/>
  <c r="P3" i="19"/>
  <c r="E3" i="19"/>
  <c r="AN57" i="19"/>
  <c r="AQ55" i="19"/>
  <c r="AN53" i="19"/>
  <c r="AN49" i="19"/>
  <c r="AN45" i="19"/>
  <c r="AN41" i="19"/>
  <c r="AN37" i="19"/>
  <c r="AN33" i="19"/>
  <c r="AN29" i="19"/>
  <c r="AN25" i="19"/>
  <c r="AN21" i="19"/>
  <c r="AN17" i="19"/>
  <c r="AN13" i="19"/>
  <c r="B11" i="19"/>
  <c r="AN9" i="19"/>
  <c r="B15" i="19" l="1"/>
  <c r="AO12" i="19"/>
  <c r="AJ10" i="19"/>
  <c r="AB10" i="19"/>
  <c r="T10" i="19"/>
  <c r="L10" i="19"/>
  <c r="AO11" i="19"/>
  <c r="AI10" i="19"/>
  <c r="AA10" i="19"/>
  <c r="S10" i="19"/>
  <c r="K10" i="19"/>
  <c r="AH10" i="19"/>
  <c r="Z10" i="19"/>
  <c r="R10" i="19"/>
  <c r="J10" i="19"/>
  <c r="AG10" i="19"/>
  <c r="Y10" i="19"/>
  <c r="Q10" i="19"/>
  <c r="I10" i="19"/>
  <c r="AF10" i="19"/>
  <c r="X10" i="19"/>
  <c r="P10" i="19"/>
  <c r="H10" i="19"/>
  <c r="AE10" i="19"/>
  <c r="W10" i="19"/>
  <c r="O10" i="19"/>
  <c r="G10" i="19"/>
  <c r="AD10" i="19"/>
  <c r="V10" i="19"/>
  <c r="N10" i="19"/>
  <c r="AK10" i="19"/>
  <c r="AC10" i="19"/>
  <c r="U10" i="19"/>
  <c r="M10" i="19"/>
  <c r="AP61" i="19"/>
  <c r="AQ8" i="19"/>
  <c r="AL8" i="19" s="1"/>
  <c r="AZ8" i="19" s="1"/>
  <c r="AQ56" i="19"/>
  <c r="AP90" i="21"/>
  <c r="AP78" i="21"/>
  <c r="AN11" i="19" l="1"/>
  <c r="AU12" i="19"/>
  <c r="AL12" i="19" s="1"/>
  <c r="AZ12" i="19" s="1"/>
  <c r="AT12" i="19"/>
  <c r="AU11" i="19"/>
  <c r="AT11" i="19"/>
  <c r="AN12" i="19"/>
  <c r="B19" i="19"/>
  <c r="AK14" i="19"/>
  <c r="AC14" i="19"/>
  <c r="U14" i="19"/>
  <c r="M14" i="19"/>
  <c r="AJ14" i="19"/>
  <c r="AB14" i="19"/>
  <c r="T14" i="19"/>
  <c r="L14" i="19"/>
  <c r="AI14" i="19"/>
  <c r="AA14" i="19"/>
  <c r="S14" i="19"/>
  <c r="K14" i="19"/>
  <c r="AH14" i="19"/>
  <c r="Z14" i="19"/>
  <c r="R14" i="19"/>
  <c r="J14" i="19"/>
  <c r="AG14" i="19"/>
  <c r="Y14" i="19"/>
  <c r="Q14" i="19"/>
  <c r="I14" i="19"/>
  <c r="AF14" i="19"/>
  <c r="X14" i="19"/>
  <c r="P14" i="19"/>
  <c r="H14" i="19"/>
  <c r="AO16" i="19"/>
  <c r="AE14" i="19"/>
  <c r="W14" i="19"/>
  <c r="O14" i="19"/>
  <c r="G14" i="19"/>
  <c r="AO15" i="19"/>
  <c r="AD14" i="19"/>
  <c r="V14" i="19"/>
  <c r="N14" i="19"/>
  <c r="AN16" i="19" l="1"/>
  <c r="AN15" i="19"/>
  <c r="AU16" i="19"/>
  <c r="AL16" i="19" s="1"/>
  <c r="AZ16" i="19" s="1"/>
  <c r="AT16" i="19"/>
  <c r="AL15" i="19"/>
  <c r="AX15" i="19" s="1"/>
  <c r="AT15" i="19"/>
  <c r="B23" i="19"/>
  <c r="AE18" i="19"/>
  <c r="W18" i="19"/>
  <c r="O18" i="19"/>
  <c r="G18" i="19"/>
  <c r="AD18" i="19"/>
  <c r="V18" i="19"/>
  <c r="N18" i="19"/>
  <c r="AK18" i="19"/>
  <c r="AC18" i="19"/>
  <c r="U18" i="19"/>
  <c r="M18" i="19"/>
  <c r="AJ18" i="19"/>
  <c r="AB18" i="19"/>
  <c r="T18" i="19"/>
  <c r="L18" i="19"/>
  <c r="AO20" i="19"/>
  <c r="AI18" i="19"/>
  <c r="AA18" i="19"/>
  <c r="S18" i="19"/>
  <c r="K18" i="19"/>
  <c r="AO19" i="19"/>
  <c r="AH18" i="19"/>
  <c r="Z18" i="19"/>
  <c r="R18" i="19"/>
  <c r="J18" i="19"/>
  <c r="AG18" i="19"/>
  <c r="Y18" i="19"/>
  <c r="Q18" i="19"/>
  <c r="I18" i="19"/>
  <c r="AF18" i="19"/>
  <c r="X18" i="19"/>
  <c r="P18" i="19"/>
  <c r="H18" i="19"/>
  <c r="AQ12" i="19"/>
  <c r="AQ11" i="19"/>
  <c r="AL11" i="19" s="1"/>
  <c r="AX11" i="19" s="1"/>
  <c r="AN19" i="19" l="1"/>
  <c r="AL19" i="19" s="1"/>
  <c r="AX19" i="19" s="1"/>
  <c r="AN20" i="19"/>
  <c r="AU20" i="19"/>
  <c r="AL20" i="19" s="1"/>
  <c r="AZ20" i="19" s="1"/>
  <c r="AT20" i="19"/>
  <c r="AT19" i="19"/>
  <c r="AQ16" i="19"/>
  <c r="AQ15" i="19"/>
  <c r="B27" i="19"/>
  <c r="AE22" i="19"/>
  <c r="W22" i="19"/>
  <c r="O22" i="19"/>
  <c r="G22" i="19"/>
  <c r="AD22" i="19"/>
  <c r="V22" i="19"/>
  <c r="N22" i="19"/>
  <c r="AO24" i="19"/>
  <c r="AK22" i="19"/>
  <c r="AC22" i="19"/>
  <c r="U22" i="19"/>
  <c r="M22" i="19"/>
  <c r="AO23" i="19"/>
  <c r="AJ22" i="19"/>
  <c r="AB22" i="19"/>
  <c r="T22" i="19"/>
  <c r="L22" i="19"/>
  <c r="AI22" i="19"/>
  <c r="AA22" i="19"/>
  <c r="S22" i="19"/>
  <c r="K22" i="19"/>
  <c r="AH22" i="19"/>
  <c r="Z22" i="19"/>
  <c r="R22" i="19"/>
  <c r="J22" i="19"/>
  <c r="AG22" i="19"/>
  <c r="Y22" i="19"/>
  <c r="Q22" i="19"/>
  <c r="I22" i="19"/>
  <c r="AF22" i="19"/>
  <c r="X22" i="19"/>
  <c r="P22" i="19"/>
  <c r="H22" i="19"/>
  <c r="AN23" i="19" l="1"/>
  <c r="AQ23" i="19" s="1"/>
  <c r="AK26" i="19"/>
  <c r="AC26" i="19"/>
  <c r="R26" i="19"/>
  <c r="J26" i="19"/>
  <c r="V26" i="19"/>
  <c r="AJ26" i="19"/>
  <c r="AB26" i="19"/>
  <c r="Q26" i="19"/>
  <c r="I26" i="19"/>
  <c r="AI26" i="19"/>
  <c r="AA26" i="19"/>
  <c r="P26" i="19"/>
  <c r="H26" i="19"/>
  <c r="L26" i="19"/>
  <c r="AH26" i="19"/>
  <c r="Z26" i="19"/>
  <c r="O26" i="19"/>
  <c r="M26" i="19"/>
  <c r="AE26" i="19"/>
  <c r="K26" i="19"/>
  <c r="AG26" i="19"/>
  <c r="Y26" i="19"/>
  <c r="N26" i="19"/>
  <c r="X26" i="19"/>
  <c r="AF26" i="19"/>
  <c r="W26" i="19"/>
  <c r="AD26" i="19"/>
  <c r="AN24" i="19"/>
  <c r="AU24" i="19"/>
  <c r="AL24" i="19" s="1"/>
  <c r="AZ24" i="19" s="1"/>
  <c r="AU23" i="19"/>
  <c r="AT24" i="19"/>
  <c r="AT23" i="19"/>
  <c r="AQ19" i="19"/>
  <c r="B31" i="19"/>
  <c r="AO28" i="19"/>
  <c r="AO27" i="19"/>
  <c r="G26" i="19"/>
  <c r="AQ20" i="19"/>
  <c r="E8" i="4"/>
  <c r="AL23" i="19" l="1"/>
  <c r="AX23" i="19" s="1"/>
  <c r="AU27" i="19"/>
  <c r="AU28" i="19"/>
  <c r="U30" i="19"/>
  <c r="T30" i="19"/>
  <c r="S30" i="19"/>
  <c r="AN27" i="19"/>
  <c r="AQ27" i="19" s="1"/>
  <c r="AT27" i="19"/>
  <c r="AT28" i="19"/>
  <c r="AQ24" i="19"/>
  <c r="B35" i="19"/>
  <c r="AF30" i="19"/>
  <c r="X30" i="19"/>
  <c r="M30" i="19"/>
  <c r="AE30" i="19"/>
  <c r="W30" i="19"/>
  <c r="L30" i="19"/>
  <c r="AD30" i="19"/>
  <c r="V30" i="19"/>
  <c r="K30" i="19"/>
  <c r="AK30" i="19"/>
  <c r="AC30" i="19"/>
  <c r="R30" i="19"/>
  <c r="J30" i="19"/>
  <c r="AJ30" i="19"/>
  <c r="AB30" i="19"/>
  <c r="Q30" i="19"/>
  <c r="I30" i="19"/>
  <c r="AI30" i="19"/>
  <c r="AA30" i="19"/>
  <c r="P30" i="19"/>
  <c r="H30" i="19"/>
  <c r="AO32" i="19"/>
  <c r="AH30" i="19"/>
  <c r="Z30" i="19"/>
  <c r="O30" i="19"/>
  <c r="G30" i="19"/>
  <c r="AO31" i="19"/>
  <c r="AG30" i="19"/>
  <c r="Y30" i="19"/>
  <c r="N30" i="19"/>
  <c r="E7" i="4"/>
  <c r="E9" i="4"/>
  <c r="AN32" i="19" l="1"/>
  <c r="AN31" i="19"/>
  <c r="AU32" i="19"/>
  <c r="AT32" i="19"/>
  <c r="AU31" i="19"/>
  <c r="AT31" i="19"/>
  <c r="B39" i="19"/>
  <c r="B43" i="19" s="1"/>
  <c r="B47" i="19" s="1"/>
  <c r="AK34" i="19"/>
  <c r="AC34" i="19"/>
  <c r="U34" i="19"/>
  <c r="M34" i="19"/>
  <c r="AJ34" i="19"/>
  <c r="AB34" i="19"/>
  <c r="T34" i="19"/>
  <c r="L34" i="19"/>
  <c r="AI34" i="19"/>
  <c r="AA34" i="19"/>
  <c r="S34" i="19"/>
  <c r="K34" i="19"/>
  <c r="AH34" i="19"/>
  <c r="Z34" i="19"/>
  <c r="R34" i="19"/>
  <c r="J34" i="19"/>
  <c r="AO36" i="19"/>
  <c r="AL36" i="19" s="1"/>
  <c r="AZ36" i="19" s="1"/>
  <c r="AG34" i="19"/>
  <c r="Y34" i="19"/>
  <c r="Q34" i="19"/>
  <c r="I34" i="19"/>
  <c r="AO35" i="19"/>
  <c r="AL35" i="19" s="1"/>
  <c r="AX35" i="19" s="1"/>
  <c r="AF34" i="19"/>
  <c r="X34" i="19"/>
  <c r="P34" i="19"/>
  <c r="H34" i="19"/>
  <c r="AE34" i="19"/>
  <c r="W34" i="19"/>
  <c r="O34" i="19"/>
  <c r="G34" i="19"/>
  <c r="AD34" i="19"/>
  <c r="V34" i="19"/>
  <c r="N34" i="19"/>
  <c r="AK46" i="19" l="1"/>
  <c r="AC46" i="19"/>
  <c r="U46" i="19"/>
  <c r="M46" i="19"/>
  <c r="W46" i="19"/>
  <c r="AJ46" i="19"/>
  <c r="AB46" i="19"/>
  <c r="T46" i="19"/>
  <c r="L46" i="19"/>
  <c r="AI46" i="19"/>
  <c r="AA46" i="19"/>
  <c r="S46" i="19"/>
  <c r="K46" i="19"/>
  <c r="X46" i="19"/>
  <c r="AH46" i="19"/>
  <c r="Z46" i="19"/>
  <c r="R46" i="19"/>
  <c r="J46" i="19"/>
  <c r="P46" i="19"/>
  <c r="AG46" i="19"/>
  <c r="Y46" i="19"/>
  <c r="Q46" i="19"/>
  <c r="O46" i="19"/>
  <c r="B51" i="19"/>
  <c r="AF46" i="19"/>
  <c r="AE46" i="19"/>
  <c r="AD46" i="19"/>
  <c r="V46" i="19"/>
  <c r="N46" i="19"/>
  <c r="AL32" i="19"/>
  <c r="AZ32" i="19" s="1"/>
  <c r="AN35" i="19"/>
  <c r="AQ35" i="19" s="1"/>
  <c r="AN36" i="19"/>
  <c r="AQ36" i="19" s="1"/>
  <c r="AT35" i="19"/>
  <c r="AU36" i="19"/>
  <c r="AT36" i="19"/>
  <c r="AU35" i="19"/>
  <c r="AQ32" i="19"/>
  <c r="AQ31" i="19"/>
  <c r="AL31" i="19" s="1"/>
  <c r="AX31" i="19" s="1"/>
  <c r="AD38" i="19"/>
  <c r="V38" i="19"/>
  <c r="N38" i="19"/>
  <c r="AK38" i="19"/>
  <c r="AC38" i="19"/>
  <c r="U38" i="19"/>
  <c r="M38" i="19"/>
  <c r="AO40" i="19"/>
  <c r="AL40" i="19" s="1"/>
  <c r="AZ40" i="19" s="1"/>
  <c r="AJ38" i="19"/>
  <c r="AB38" i="19"/>
  <c r="T38" i="19"/>
  <c r="L38" i="19"/>
  <c r="AO39" i="19"/>
  <c r="AL39" i="19" s="1"/>
  <c r="AX39" i="19" s="1"/>
  <c r="AI38" i="19"/>
  <c r="AA38" i="19"/>
  <c r="S38" i="19"/>
  <c r="K38" i="19"/>
  <c r="AH38" i="19"/>
  <c r="Z38" i="19"/>
  <c r="R38" i="19"/>
  <c r="J38" i="19"/>
  <c r="AG38" i="19"/>
  <c r="Y38" i="19"/>
  <c r="Q38" i="19"/>
  <c r="I38" i="19"/>
  <c r="AF38" i="19"/>
  <c r="X38" i="19"/>
  <c r="P38" i="19"/>
  <c r="H38" i="19"/>
  <c r="AE38" i="19"/>
  <c r="W38" i="19"/>
  <c r="O38" i="19"/>
  <c r="G38" i="19"/>
  <c r="G50" i="19" l="1"/>
  <c r="I50" i="19"/>
  <c r="J50" i="19"/>
  <c r="H50" i="19"/>
  <c r="AN39" i="19"/>
  <c r="AU40" i="19"/>
  <c r="AU39" i="19"/>
  <c r="AT40" i="19"/>
  <c r="AT39" i="19"/>
  <c r="AN40" i="19"/>
  <c r="AO44" i="19"/>
  <c r="AE42" i="19"/>
  <c r="W42" i="19"/>
  <c r="O42" i="19"/>
  <c r="G42" i="19"/>
  <c r="AO43" i="19"/>
  <c r="AD42" i="19"/>
  <c r="V42" i="19"/>
  <c r="N42" i="19"/>
  <c r="AC42" i="19"/>
  <c r="U42" i="19"/>
  <c r="M42" i="19"/>
  <c r="AB42" i="19"/>
  <c r="T42" i="19"/>
  <c r="L42" i="19"/>
  <c r="AA42" i="19"/>
  <c r="S42" i="19"/>
  <c r="K42" i="19"/>
  <c r="AH42" i="19"/>
  <c r="Z42" i="19"/>
  <c r="R42" i="19"/>
  <c r="J42" i="19"/>
  <c r="AG42" i="19"/>
  <c r="Y42" i="19"/>
  <c r="Q42" i="19"/>
  <c r="I42" i="19"/>
  <c r="AF42" i="19"/>
  <c r="X42" i="19"/>
  <c r="P42" i="19"/>
  <c r="H42" i="19"/>
  <c r="H66" i="21"/>
  <c r="K36" i="21"/>
  <c r="J31" i="21"/>
  <c r="H26" i="21"/>
  <c r="M21" i="21"/>
  <c r="I21" i="21"/>
  <c r="L16" i="21"/>
  <c r="H16" i="21"/>
  <c r="N11" i="21"/>
  <c r="J11" i="21"/>
  <c r="I61" i="21"/>
  <c r="L6" i="21"/>
  <c r="H6" i="21"/>
  <c r="I26" i="21"/>
  <c r="M26" i="21"/>
  <c r="G31" i="21"/>
  <c r="K31" i="21"/>
  <c r="O31" i="21"/>
  <c r="H36" i="21"/>
  <c r="L36" i="21"/>
  <c r="M41" i="21"/>
  <c r="N46" i="21"/>
  <c r="H51" i="21"/>
  <c r="J66" i="21"/>
  <c r="J41" i="21"/>
  <c r="N41" i="21"/>
  <c r="G46" i="21"/>
  <c r="K46" i="21"/>
  <c r="O46" i="21"/>
  <c r="I51" i="21"/>
  <c r="M51" i="21"/>
  <c r="J56" i="21"/>
  <c r="G66" i="21"/>
  <c r="K66" i="21"/>
  <c r="M6" i="21"/>
  <c r="L21" i="21"/>
  <c r="N26" i="21"/>
  <c r="O41" i="21"/>
  <c r="G6" i="21"/>
  <c r="O6" i="21"/>
  <c r="H61" i="21"/>
  <c r="K11" i="21"/>
  <c r="M16" i="21"/>
  <c r="N21" i="21"/>
  <c r="G16" i="21"/>
  <c r="O16" i="21"/>
  <c r="J61" i="21"/>
  <c r="N51" i="21"/>
  <c r="L46" i="21"/>
  <c r="K41" i="21"/>
  <c r="O36" i="21"/>
  <c r="G36" i="21"/>
  <c r="N31" i="21"/>
  <c r="L26" i="21"/>
  <c r="O21" i="21"/>
  <c r="K21" i="21"/>
  <c r="G21" i="21"/>
  <c r="N16" i="21"/>
  <c r="J16" i="21"/>
  <c r="L11" i="21"/>
  <c r="H11" i="21"/>
  <c r="K61" i="21"/>
  <c r="G61" i="21"/>
  <c r="N6" i="21"/>
  <c r="J6" i="21"/>
  <c r="G26" i="21"/>
  <c r="K26" i="21"/>
  <c r="O26" i="21"/>
  <c r="I31" i="21"/>
  <c r="M31" i="21"/>
  <c r="J36" i="21"/>
  <c r="N36" i="21"/>
  <c r="I41" i="21"/>
  <c r="J46" i="21"/>
  <c r="L51" i="21"/>
  <c r="M56" i="21"/>
  <c r="H41" i="21"/>
  <c r="L41" i="21"/>
  <c r="I46" i="21"/>
  <c r="M46" i="21"/>
  <c r="G51" i="21"/>
  <c r="K51" i="21"/>
  <c r="O51" i="21"/>
  <c r="L56" i="21"/>
  <c r="I66" i="21"/>
  <c r="K16" i="21"/>
  <c r="I11" i="21"/>
  <c r="H21" i="21"/>
  <c r="P21" i="21"/>
  <c r="H31" i="21"/>
  <c r="I36" i="21"/>
  <c r="K6" i="21"/>
  <c r="L61" i="21"/>
  <c r="G11" i="21"/>
  <c r="O11" i="21"/>
  <c r="I16" i="21"/>
  <c r="J21" i="21"/>
  <c r="J26" i="21"/>
  <c r="L31" i="21"/>
  <c r="M36" i="21"/>
  <c r="G41" i="21"/>
  <c r="H46" i="21"/>
  <c r="J51" i="21"/>
  <c r="K56" i="21"/>
  <c r="AI61" i="21"/>
  <c r="M11" i="21"/>
  <c r="I6" i="21"/>
  <c r="AN44" i="19" l="1"/>
  <c r="AN43" i="19"/>
  <c r="AU44" i="19"/>
  <c r="AT43" i="19"/>
  <c r="AT44" i="19"/>
  <c r="AU43" i="19"/>
  <c r="AQ39" i="19"/>
  <c r="B55" i="19"/>
  <c r="AO48" i="19"/>
  <c r="AO47" i="19"/>
  <c r="AQ40" i="19"/>
  <c r="M61" i="21"/>
  <c r="P51" i="21"/>
  <c r="P26" i="21"/>
  <c r="P46" i="21"/>
  <c r="P41" i="21"/>
  <c r="P16" i="21"/>
  <c r="Q21" i="21"/>
  <c r="L66" i="21"/>
  <c r="N56" i="21"/>
  <c r="P36" i="21"/>
  <c r="P31" i="21"/>
  <c r="P6" i="21"/>
  <c r="P11" i="21"/>
  <c r="AN48" i="19" l="1"/>
  <c r="AN47" i="19"/>
  <c r="AU48" i="19"/>
  <c r="AT48" i="19"/>
  <c r="AU47" i="19"/>
  <c r="AT47" i="19"/>
  <c r="AF54" i="19"/>
  <c r="X54" i="19"/>
  <c r="P54" i="19"/>
  <c r="H54" i="19"/>
  <c r="AE54" i="19"/>
  <c r="W54" i="19"/>
  <c r="O54" i="19"/>
  <c r="G54" i="19"/>
  <c r="AD54" i="19"/>
  <c r="V54" i="19"/>
  <c r="N54" i="19"/>
  <c r="AK54" i="19"/>
  <c r="AC54" i="19"/>
  <c r="U54" i="19"/>
  <c r="M54" i="19"/>
  <c r="AJ54" i="19"/>
  <c r="AB54" i="19"/>
  <c r="T54" i="19"/>
  <c r="L54" i="19"/>
  <c r="AI54" i="19"/>
  <c r="AA54" i="19"/>
  <c r="S54" i="19"/>
  <c r="K54" i="19"/>
  <c r="AH54" i="19"/>
  <c r="Z54" i="19"/>
  <c r="R54" i="19"/>
  <c r="J54" i="19"/>
  <c r="AG54" i="19"/>
  <c r="Y54" i="19"/>
  <c r="Q54" i="19"/>
  <c r="I54" i="19"/>
  <c r="AE50" i="19"/>
  <c r="W50" i="19"/>
  <c r="O50" i="19"/>
  <c r="AD50" i="19"/>
  <c r="V50" i="19"/>
  <c r="N50" i="19"/>
  <c r="AK50" i="19"/>
  <c r="AC50" i="19"/>
  <c r="U50" i="19"/>
  <c r="M50" i="19"/>
  <c r="AJ50" i="19"/>
  <c r="AB50" i="19"/>
  <c r="T50" i="19"/>
  <c r="L50" i="19"/>
  <c r="AO52" i="19"/>
  <c r="AI50" i="19"/>
  <c r="AA50" i="19"/>
  <c r="S50" i="19"/>
  <c r="K50" i="19"/>
  <c r="AO51" i="19"/>
  <c r="AH50" i="19"/>
  <c r="Z50" i="19"/>
  <c r="R50" i="19"/>
  <c r="AG50" i="19"/>
  <c r="Y50" i="19"/>
  <c r="Q50" i="19"/>
  <c r="AF50" i="19"/>
  <c r="X50" i="19"/>
  <c r="P50" i="19"/>
  <c r="O56" i="21"/>
  <c r="N61" i="21"/>
  <c r="M66" i="21"/>
  <c r="Q51" i="21"/>
  <c r="Q46" i="21"/>
  <c r="Q41" i="21"/>
  <c r="Q36" i="21"/>
  <c r="Q31" i="21"/>
  <c r="Q26" i="21"/>
  <c r="R21" i="21"/>
  <c r="Q16" i="21"/>
  <c r="Q11" i="21"/>
  <c r="Q6" i="21"/>
  <c r="AN51" i="19" l="1"/>
  <c r="AN52" i="19"/>
  <c r="AU52" i="19"/>
  <c r="AT52" i="19"/>
  <c r="AU51" i="19"/>
  <c r="AT51" i="19"/>
  <c r="AU56" i="19"/>
  <c r="AL56" i="19" s="1"/>
  <c r="AZ56" i="19" s="1"/>
  <c r="AT56" i="19"/>
  <c r="AU55" i="19"/>
  <c r="AL55" i="19" s="1"/>
  <c r="AX55" i="19" s="1"/>
  <c r="AT55" i="19"/>
  <c r="AQ52" i="19"/>
  <c r="N66" i="21"/>
  <c r="P56" i="21"/>
  <c r="O61" i="21"/>
  <c r="R51" i="21"/>
  <c r="R46" i="21"/>
  <c r="R41" i="21"/>
  <c r="R36" i="21"/>
  <c r="R31" i="21"/>
  <c r="R26" i="21"/>
  <c r="S21" i="21"/>
  <c r="R16" i="21"/>
  <c r="R11" i="21"/>
  <c r="R6" i="21"/>
  <c r="AL52" i="19" l="1"/>
  <c r="AZ52" i="19" s="1"/>
  <c r="AQ51" i="19"/>
  <c r="AL51" i="19" s="1"/>
  <c r="AX51" i="19" s="1"/>
  <c r="AN59" i="19"/>
  <c r="P61" i="21"/>
  <c r="O66" i="21"/>
  <c r="Q56" i="21"/>
  <c r="S51" i="21"/>
  <c r="S46" i="21"/>
  <c r="S41" i="21"/>
  <c r="S36" i="21"/>
  <c r="S26" i="21"/>
  <c r="T21" i="21"/>
  <c r="S16" i="21"/>
  <c r="S11" i="21"/>
  <c r="S6" i="21"/>
  <c r="Q61" i="21" l="1"/>
  <c r="R56" i="21"/>
  <c r="P66" i="21"/>
  <c r="T51" i="21"/>
  <c r="T46" i="21"/>
  <c r="T41" i="21"/>
  <c r="T36" i="21"/>
  <c r="T26" i="21"/>
  <c r="U21" i="21"/>
  <c r="T16" i="21"/>
  <c r="T11" i="21"/>
  <c r="T6" i="21"/>
  <c r="S56" i="21" l="1"/>
  <c r="Q66" i="21"/>
  <c r="R61" i="21"/>
  <c r="U51" i="21"/>
  <c r="U46" i="21"/>
  <c r="U41" i="21"/>
  <c r="U36" i="21"/>
  <c r="U26" i="21"/>
  <c r="V21" i="21"/>
  <c r="U16" i="21"/>
  <c r="U11" i="21"/>
  <c r="U6" i="21"/>
  <c r="R66" i="21" l="1"/>
  <c r="S61" i="21"/>
  <c r="T56" i="21"/>
  <c r="V51" i="21"/>
  <c r="V46" i="21"/>
  <c r="V41" i="21"/>
  <c r="V36" i="21"/>
  <c r="V31" i="21"/>
  <c r="V26" i="21"/>
  <c r="W21" i="21"/>
  <c r="V16" i="21"/>
  <c r="V11" i="21"/>
  <c r="V6" i="21"/>
  <c r="U56" i="21" l="1"/>
  <c r="T61" i="21"/>
  <c r="S66" i="21"/>
  <c r="W51" i="21"/>
  <c r="W46" i="21"/>
  <c r="W41" i="21"/>
  <c r="W36" i="21"/>
  <c r="W31" i="21"/>
  <c r="W26" i="21"/>
  <c r="X21" i="21"/>
  <c r="W16" i="21"/>
  <c r="W11" i="21"/>
  <c r="W6" i="21"/>
  <c r="U61" i="21" l="1"/>
  <c r="V56" i="21"/>
  <c r="T66" i="21"/>
  <c r="X51" i="21"/>
  <c r="X46" i="21"/>
  <c r="X41" i="21"/>
  <c r="X36" i="21"/>
  <c r="X31" i="21"/>
  <c r="X26" i="21"/>
  <c r="Y21" i="21"/>
  <c r="X16" i="21"/>
  <c r="X11" i="21"/>
  <c r="X6" i="21"/>
  <c r="U66" i="21" l="1"/>
  <c r="V61" i="21"/>
  <c r="W56" i="21"/>
  <c r="Y51" i="21"/>
  <c r="Y46" i="21"/>
  <c r="Y41" i="21"/>
  <c r="Y36" i="21"/>
  <c r="Y31" i="21"/>
  <c r="Y26" i="21"/>
  <c r="Z21" i="21"/>
  <c r="Y16" i="21"/>
  <c r="Y11" i="21"/>
  <c r="Y6" i="21"/>
  <c r="W61" i="21" l="1"/>
  <c r="X56" i="21"/>
  <c r="V66" i="21"/>
  <c r="Z51" i="21"/>
  <c r="Z46" i="21"/>
  <c r="Z41" i="21"/>
  <c r="Z36" i="21"/>
  <c r="Z31" i="21"/>
  <c r="Z26" i="21"/>
  <c r="AA21" i="21"/>
  <c r="Z16" i="21"/>
  <c r="Z11" i="21"/>
  <c r="AA6" i="21"/>
  <c r="Z6" i="21"/>
  <c r="W66" i="21" l="1"/>
  <c r="Y56" i="21"/>
  <c r="X61" i="21"/>
  <c r="AA51" i="21"/>
  <c r="AA46" i="21"/>
  <c r="AA41" i="21"/>
  <c r="AA36" i="21"/>
  <c r="AA31" i="21"/>
  <c r="AA26" i="21"/>
  <c r="AB21" i="21"/>
  <c r="AA16" i="21"/>
  <c r="AA11" i="21"/>
  <c r="AB6" i="21"/>
  <c r="Y61" i="21" l="1"/>
  <c r="Z56" i="21"/>
  <c r="X66" i="21"/>
  <c r="AB51" i="21"/>
  <c r="AB46" i="21"/>
  <c r="AB41" i="21"/>
  <c r="AB36" i="21"/>
  <c r="AB31" i="21"/>
  <c r="AB26" i="21"/>
  <c r="AC21" i="21"/>
  <c r="AB16" i="21"/>
  <c r="AB11" i="21"/>
  <c r="AC6" i="21"/>
  <c r="Z61" i="21" l="1"/>
  <c r="Y66" i="21"/>
  <c r="AA56" i="21"/>
  <c r="AC51" i="21"/>
  <c r="AC46" i="21"/>
  <c r="AC41" i="21"/>
  <c r="AC36" i="21"/>
  <c r="AC31" i="21"/>
  <c r="AC26" i="21"/>
  <c r="AD21" i="21"/>
  <c r="AC16" i="21"/>
  <c r="AC11" i="21"/>
  <c r="AD6" i="21"/>
  <c r="AB56" i="21" l="1"/>
  <c r="AA61" i="21"/>
  <c r="Z66" i="21"/>
  <c r="AD51" i="21"/>
  <c r="AD46" i="21"/>
  <c r="AD41" i="21"/>
  <c r="AD36" i="21"/>
  <c r="AD31" i="21"/>
  <c r="AD26" i="21"/>
  <c r="AE21" i="21"/>
  <c r="AD16" i="21"/>
  <c r="AD11" i="21"/>
  <c r="AE6" i="21"/>
  <c r="AB61" i="21" l="1"/>
  <c r="AC56" i="21"/>
  <c r="AA66" i="21"/>
  <c r="AE51" i="21"/>
  <c r="AE46" i="21"/>
  <c r="AE41" i="21"/>
  <c r="AE36" i="21"/>
  <c r="AE31" i="21"/>
  <c r="AE26" i="21"/>
  <c r="AF21" i="21"/>
  <c r="AE16" i="21"/>
  <c r="AE11" i="21"/>
  <c r="AF6" i="21"/>
  <c r="AC61" i="21" l="1"/>
  <c r="AB66" i="21"/>
  <c r="AD56" i="21"/>
  <c r="AF51" i="21"/>
  <c r="AF46" i="21"/>
  <c r="AF41" i="21"/>
  <c r="AF36" i="21"/>
  <c r="AF31" i="21"/>
  <c r="AF26" i="21"/>
  <c r="AG21" i="21"/>
  <c r="AF16" i="21"/>
  <c r="AF11" i="21"/>
  <c r="AG6" i="21"/>
  <c r="AE56" i="21" l="1"/>
  <c r="AC66" i="21"/>
  <c r="AD61" i="21"/>
  <c r="AG51" i="21"/>
  <c r="AG46" i="21"/>
  <c r="AG41" i="21"/>
  <c r="AG36" i="21"/>
  <c r="AG31" i="21"/>
  <c r="AG26" i="21"/>
  <c r="AH21" i="21"/>
  <c r="AG16" i="21"/>
  <c r="AG11" i="21"/>
  <c r="AH6" i="21"/>
  <c r="AD66" i="21" l="1"/>
  <c r="AF56" i="21"/>
  <c r="AE61" i="21"/>
  <c r="AH51" i="21"/>
  <c r="AH46" i="21"/>
  <c r="AH41" i="21"/>
  <c r="AH36" i="21"/>
  <c r="AH31" i="21"/>
  <c r="AH26" i="21"/>
  <c r="AI21" i="21"/>
  <c r="AH16" i="21"/>
  <c r="AH11" i="21"/>
  <c r="AI6" i="21"/>
  <c r="AF61" i="21" l="1"/>
  <c r="AG56" i="21"/>
  <c r="AE66" i="21"/>
  <c r="AI46" i="21"/>
  <c r="AI41" i="21"/>
  <c r="AI36" i="21"/>
  <c r="AI31" i="21"/>
  <c r="AI26" i="21"/>
  <c r="AJ21" i="21"/>
  <c r="AI16" i="21"/>
  <c r="AI11" i="21"/>
  <c r="AJ6" i="21"/>
  <c r="AF66" i="21" l="1"/>
  <c r="AG61" i="21"/>
  <c r="AH56" i="21"/>
  <c r="AJ46" i="21"/>
  <c r="AJ41" i="21"/>
  <c r="AJ36" i="21"/>
  <c r="AJ31" i="21"/>
  <c r="AJ26" i="21"/>
  <c r="AJ16" i="21"/>
  <c r="AJ11" i="21"/>
  <c r="AL54" i="21" l="1"/>
  <c r="AO54" i="21" s="1"/>
  <c r="AN54" i="21" s="1"/>
  <c r="AQ54" i="21" s="1"/>
  <c r="AL53" i="21"/>
  <c r="AO53" i="21" s="1"/>
  <c r="AN53" i="21" s="1"/>
  <c r="AQ53" i="21" s="1"/>
  <c r="AI56" i="21"/>
  <c r="AH61" i="21"/>
  <c r="AG66" i="21"/>
  <c r="AK41" i="21"/>
  <c r="AK31" i="21"/>
  <c r="AK26" i="21"/>
  <c r="AK16" i="21"/>
  <c r="AK6" i="21"/>
  <c r="AL55" i="21" l="1"/>
  <c r="AO55" i="21" s="1"/>
  <c r="AN55" i="21" s="1"/>
  <c r="AQ55" i="21" s="1"/>
  <c r="AH66" i="21"/>
  <c r="AJ56" i="21"/>
  <c r="AK56" i="21" l="1"/>
  <c r="AI66" i="21"/>
  <c r="AJ66" i="21" l="1"/>
  <c r="AK66" i="21" l="1"/>
  <c r="AL14" i="21" l="1"/>
  <c r="AL12" i="21"/>
  <c r="AL19" i="21" l="1"/>
  <c r="AL17" i="21" l="1"/>
  <c r="AL24" i="21" l="1"/>
  <c r="AL30" i="21" l="1"/>
  <c r="AL29" i="21"/>
  <c r="AL27" i="21" l="1"/>
  <c r="AL28" i="21"/>
  <c r="AL57" i="21" l="1"/>
  <c r="AO57" i="21" s="1"/>
  <c r="AN57" i="21" s="1"/>
  <c r="AQ57" i="21" s="1"/>
  <c r="AL42" i="21" l="1"/>
  <c r="AL32" i="21" l="1"/>
  <c r="AO32" i="21" s="1"/>
  <c r="AN32" i="21" s="1"/>
  <c r="AL33" i="21"/>
  <c r="AO33" i="21" s="1"/>
  <c r="AN33" i="21" s="1"/>
  <c r="AL34" i="21"/>
  <c r="AO34" i="21" s="1"/>
  <c r="AN34" i="21" s="1"/>
  <c r="AL35" i="21"/>
  <c r="AO35" i="21" s="1"/>
  <c r="AN35" i="21" s="1"/>
  <c r="AQ34" i="21" l="1"/>
  <c r="AQ87" i="21" s="1"/>
  <c r="AN87" i="21"/>
  <c r="AQ35" i="21"/>
  <c r="AQ88" i="21" s="1"/>
  <c r="AN88" i="21"/>
  <c r="AN76" i="21"/>
  <c r="AQ33" i="21"/>
  <c r="AQ76" i="21" s="1"/>
  <c r="AQ32" i="21"/>
  <c r="AQ90" i="21" l="1"/>
  <c r="R80" i="21"/>
  <c r="R87" i="21"/>
  <c r="AN90" i="21"/>
  <c r="R92" i="21"/>
  <c r="AE89" i="21" l="1"/>
  <c r="AL27" i="19" l="1"/>
  <c r="AX27" i="19" s="1"/>
  <c r="AQ28" i="19" l="1"/>
  <c r="AL28" i="19" s="1"/>
  <c r="AZ28" i="19" s="1"/>
  <c r="AL52" i="21" l="1"/>
  <c r="AO52" i="21" s="1"/>
  <c r="AN52" i="21" s="1"/>
  <c r="AQ52" i="21" l="1"/>
  <c r="AQ75" i="21" s="1"/>
  <c r="AQ78" i="21" s="1"/>
  <c r="AN75" i="21"/>
  <c r="AQ43" i="19"/>
  <c r="AL43" i="19" s="1"/>
  <c r="AX43" i="19" s="1"/>
  <c r="R91" i="21" l="1"/>
  <c r="R74" i="21"/>
  <c r="R75" i="21"/>
  <c r="AN78" i="21"/>
  <c r="R79" i="21"/>
  <c r="R86" i="21"/>
  <c r="AE77" i="21" l="1"/>
  <c r="AE76" i="21"/>
  <c r="AE88" i="21"/>
  <c r="AQ48" i="19" l="1"/>
  <c r="AL48" i="19" s="1"/>
  <c r="AZ48" i="19" s="1"/>
  <c r="AL20" i="21"/>
  <c r="AL18" i="21"/>
  <c r="AL25" i="21"/>
  <c r="AQ47" i="19" l="1"/>
  <c r="AL47" i="19" s="1"/>
  <c r="AX47" i="19" s="1"/>
  <c r="AL23" i="21"/>
  <c r="AQ59" i="19" l="1"/>
  <c r="AL15" i="21"/>
  <c r="AL13" i="21"/>
  <c r="U63" i="19" l="1"/>
  <c r="X60" i="19"/>
  <c r="U62" i="19"/>
  <c r="R77" i="21" l="1"/>
  <c r="R89" i="21"/>
  <c r="AE79" i="21"/>
  <c r="R94" i="21"/>
  <c r="R82" i="21" l="1"/>
  <c r="AE91" i="21"/>
  <c r="AQ44" i="19" l="1"/>
  <c r="AQ61" i="19" l="1"/>
  <c r="AL44" i="19"/>
  <c r="AZ44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堀江＿潤（設計施工グループ）</author>
  </authors>
  <commentList>
    <comment ref="D4" authorId="0" shapeId="0" xr:uid="{00000000-0006-0000-0100-000001000000}">
      <text>
        <r>
          <rPr>
            <b/>
            <sz val="12"/>
            <color indexed="10"/>
            <rFont val="ＭＳ Ｐゴシック"/>
            <family val="3"/>
            <charset val="128"/>
          </rPr>
          <t>３月契約は翌年度
（翌４月の年度）
として下さい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<sst xmlns="http://schemas.openxmlformats.org/spreadsheetml/2006/main" count="468" uniqueCount="105">
  <si>
    <t>月</t>
    <rPh sb="0" eb="1">
      <t>ガツ</t>
    </rPh>
    <phoneticPr fontId="2"/>
  </si>
  <si>
    <t>～</t>
    <phoneticPr fontId="2"/>
  </si>
  <si>
    <t>計画</t>
    <rPh sb="0" eb="2">
      <t>ケイカク</t>
    </rPh>
    <phoneticPr fontId="2"/>
  </si>
  <si>
    <t>実施</t>
    <rPh sb="0" eb="2">
      <t>ジッシ</t>
    </rPh>
    <phoneticPr fontId="2"/>
  </si>
  <si>
    <t>○</t>
    <phoneticPr fontId="2"/>
  </si>
  <si>
    <t>工期</t>
    <rPh sb="0" eb="2">
      <t>コウキ</t>
    </rPh>
    <phoneticPr fontId="2"/>
  </si>
  <si>
    <t>工事名</t>
    <rPh sb="0" eb="2">
      <t>コウジ</t>
    </rPh>
    <rPh sb="2" eb="3">
      <t>メイ</t>
    </rPh>
    <phoneticPr fontId="2"/>
  </si>
  <si>
    <t>年度</t>
    <rPh sb="0" eb="2">
      <t>ネンド</t>
    </rPh>
    <phoneticPr fontId="2"/>
  </si>
  <si>
    <t>■</t>
    <phoneticPr fontId="2"/>
  </si>
  <si>
    <t>計画時チェック</t>
    <rPh sb="0" eb="2">
      <t>ケイカク</t>
    </rPh>
    <rPh sb="2" eb="3">
      <t>ジ</t>
    </rPh>
    <phoneticPr fontId="2"/>
  </si>
  <si>
    <t>実施時チェック</t>
    <rPh sb="0" eb="2">
      <t>ジッシ</t>
    </rPh>
    <phoneticPr fontId="2"/>
  </si>
  <si>
    <t>確認</t>
    <phoneticPr fontId="2"/>
  </si>
  <si>
    <t>西暦</t>
    <phoneticPr fontId="2"/>
  </si>
  <si>
    <t>○ 黄色着色セルに入力してください。</t>
    <rPh sb="2" eb="4">
      <t>キイロ</t>
    </rPh>
    <rPh sb="4" eb="6">
      <t>チャクショク</t>
    </rPh>
    <rPh sb="9" eb="11">
      <t>ニュウリョク</t>
    </rPh>
    <phoneticPr fontId="2"/>
  </si>
  <si>
    <t>無理な計画となっていないか？</t>
    <phoneticPr fontId="2"/>
  </si>
  <si>
    <t>完成日</t>
    <rPh sb="0" eb="2">
      <t>カンセイ</t>
    </rPh>
    <rPh sb="2" eb="3">
      <t>ビ</t>
    </rPh>
    <phoneticPr fontId="2"/>
  </si>
  <si>
    <t>工事の完了日</t>
    <rPh sb="0" eb="2">
      <t>コウジ</t>
    </rPh>
    <rPh sb="3" eb="5">
      <t>カンリョウ</t>
    </rPh>
    <rPh sb="5" eb="6">
      <t>ビ</t>
    </rPh>
    <phoneticPr fontId="2"/>
  </si>
  <si>
    <t>工事の始期</t>
    <rPh sb="0" eb="2">
      <t>コウジ</t>
    </rPh>
    <rPh sb="3" eb="5">
      <t>シキ</t>
    </rPh>
    <phoneticPr fontId="2"/>
  </si>
  <si>
    <t>工事の完了日</t>
    <rPh sb="0" eb="2">
      <t>コウジ</t>
    </rPh>
    <rPh sb="3" eb="6">
      <t>カンリョウビ</t>
    </rPh>
    <phoneticPr fontId="2"/>
  </si>
  <si>
    <t>対象期間</t>
    <rPh sb="0" eb="2">
      <t>タイショウ</t>
    </rPh>
    <rPh sb="2" eb="4">
      <t>キカン</t>
    </rPh>
    <phoneticPr fontId="2"/>
  </si>
  <si>
    <t>契約工期</t>
    <rPh sb="0" eb="2">
      <t>ケイヤク</t>
    </rPh>
    <rPh sb="2" eb="4">
      <t>コウキ</t>
    </rPh>
    <phoneticPr fontId="2"/>
  </si>
  <si>
    <t>休暇控除</t>
    <rPh sb="0" eb="2">
      <t>キュウカ</t>
    </rPh>
    <rPh sb="2" eb="4">
      <t>コウジョ</t>
    </rPh>
    <phoneticPr fontId="2"/>
  </si>
  <si>
    <t>実休工日</t>
    <rPh sb="0" eb="1">
      <t>ジツ</t>
    </rPh>
    <rPh sb="1" eb="2">
      <t>キュウ</t>
    </rPh>
    <rPh sb="2" eb="3">
      <t>コウ</t>
    </rPh>
    <rPh sb="3" eb="4">
      <t>ビ</t>
    </rPh>
    <phoneticPr fontId="2"/>
  </si>
  <si>
    <t>稼働日</t>
    <rPh sb="0" eb="3">
      <t>カドウビ</t>
    </rPh>
    <phoneticPr fontId="2"/>
  </si>
  <si>
    <t>＝</t>
    <phoneticPr fontId="2"/>
  </si>
  <si>
    <t>現場閉所率（％）</t>
    <phoneticPr fontId="2"/>
  </si>
  <si>
    <t>現場閉所日数/週休2日確認対象期間</t>
    <phoneticPr fontId="2"/>
  </si>
  <si>
    <t>着工日</t>
    <rPh sb="0" eb="3">
      <t>チャッコウビ</t>
    </rPh>
    <phoneticPr fontId="2"/>
  </si>
  <si>
    <t>○</t>
    <phoneticPr fontId="2"/>
  </si>
  <si>
    <t>　　　</t>
    <phoneticPr fontId="2"/>
  </si>
  <si>
    <t>○</t>
    <phoneticPr fontId="2"/>
  </si>
  <si>
    <t>工事の始期日</t>
    <rPh sb="0" eb="2">
      <t>コウジ</t>
    </rPh>
    <rPh sb="3" eb="5">
      <t>シキ</t>
    </rPh>
    <rPh sb="5" eb="6">
      <t>ビ</t>
    </rPh>
    <phoneticPr fontId="2"/>
  </si>
  <si>
    <t>夏</t>
    <rPh sb="0" eb="1">
      <t>ナツ</t>
    </rPh>
    <phoneticPr fontId="2"/>
  </si>
  <si>
    <t>休</t>
    <rPh sb="0" eb="1">
      <t>ヤス</t>
    </rPh>
    <phoneticPr fontId="2"/>
  </si>
  <si>
    <t>〔凡例〕　■：作業日　休：休工日　（空白）：対象外期間</t>
    <rPh sb="1" eb="3">
      <t>ハンレイ</t>
    </rPh>
    <phoneticPr fontId="2"/>
  </si>
  <si>
    <t>入力方法</t>
    <rPh sb="0" eb="2">
      <t>ニュウリョク</t>
    </rPh>
    <rPh sb="2" eb="4">
      <t>ホウホウ</t>
    </rPh>
    <phoneticPr fontId="2"/>
  </si>
  <si>
    <t>工事請負契約書に記載される着工日　を記入する</t>
    <rPh sb="0" eb="2">
      <t>コウジ</t>
    </rPh>
    <rPh sb="2" eb="4">
      <t>ウケオイ</t>
    </rPh>
    <rPh sb="4" eb="7">
      <t>ケイヤクショ</t>
    </rPh>
    <rPh sb="8" eb="10">
      <t>キサイ</t>
    </rPh>
    <rPh sb="13" eb="15">
      <t>チャッコウ</t>
    </rPh>
    <rPh sb="15" eb="16">
      <t>ビ</t>
    </rPh>
    <phoneticPr fontId="2"/>
  </si>
  <si>
    <t>実際の工事のための現場における準備作業に着手する日　を記入する</t>
    <rPh sb="0" eb="2">
      <t>ジッサイ</t>
    </rPh>
    <rPh sb="3" eb="5">
      <t>コウジ</t>
    </rPh>
    <rPh sb="9" eb="11">
      <t>ゲンバ</t>
    </rPh>
    <rPh sb="15" eb="17">
      <t>ジュンビ</t>
    </rPh>
    <rPh sb="17" eb="19">
      <t>サギョウ</t>
    </rPh>
    <rPh sb="20" eb="22">
      <t>チャクシュ</t>
    </rPh>
    <rPh sb="24" eb="25">
      <t>ヒ</t>
    </rPh>
    <phoneticPr fontId="2"/>
  </si>
  <si>
    <t>後片づけ作業が全て完了した日　を記入する</t>
    <rPh sb="0" eb="2">
      <t>アトカタ</t>
    </rPh>
    <rPh sb="4" eb="6">
      <t>サギョウ</t>
    </rPh>
    <rPh sb="7" eb="8">
      <t>スベ</t>
    </rPh>
    <rPh sb="9" eb="11">
      <t>カンリョウ</t>
    </rPh>
    <rPh sb="13" eb="14">
      <t>ヒ</t>
    </rPh>
    <phoneticPr fontId="2"/>
  </si>
  <si>
    <t>工事請負契約書に記載される完成日　を記入する</t>
    <rPh sb="0" eb="2">
      <t>コウジ</t>
    </rPh>
    <rPh sb="2" eb="4">
      <t>ウケオイ</t>
    </rPh>
    <rPh sb="4" eb="7">
      <t>ケイヤクショ</t>
    </rPh>
    <rPh sb="8" eb="10">
      <t>キサイ</t>
    </rPh>
    <rPh sb="13" eb="15">
      <t>カンセイ</t>
    </rPh>
    <rPh sb="15" eb="16">
      <t>ヒ</t>
    </rPh>
    <phoneticPr fontId="2"/>
  </si>
  <si>
    <t>・黄色着色セルに入力する。</t>
    <rPh sb="1" eb="3">
      <t>キイロ</t>
    </rPh>
    <rPh sb="3" eb="5">
      <t>チャクショク</t>
    </rPh>
    <rPh sb="8" eb="10">
      <t>ニュウリョク</t>
    </rPh>
    <phoneticPr fontId="2"/>
  </si>
  <si>
    <t>　（実績調書ワークシートの、契約工期および対象期間に反映される）</t>
    <rPh sb="2" eb="4">
      <t>ジッセキ</t>
    </rPh>
    <rPh sb="4" eb="6">
      <t>チョウショ</t>
    </rPh>
    <rPh sb="14" eb="16">
      <t>ケイヤク</t>
    </rPh>
    <rPh sb="16" eb="18">
      <t>コウキ</t>
    </rPh>
    <rPh sb="21" eb="23">
      <t>タイショウ</t>
    </rPh>
    <rPh sb="23" eb="25">
      <t>キカン</t>
    </rPh>
    <rPh sb="26" eb="28">
      <t>ハンエイ</t>
    </rPh>
    <phoneticPr fontId="2"/>
  </si>
  <si>
    <t>〔初期入力　ワークシート〕</t>
    <phoneticPr fontId="2"/>
  </si>
  <si>
    <t>・受注者の施工予定（施工計画書提出時のもの）を、計画欄に記入する。</t>
    <rPh sb="1" eb="4">
      <t>ジュチュウシャ</t>
    </rPh>
    <rPh sb="5" eb="7">
      <t>セコウ</t>
    </rPh>
    <rPh sb="7" eb="9">
      <t>ヨテイ</t>
    </rPh>
    <rPh sb="10" eb="12">
      <t>セコウ</t>
    </rPh>
    <rPh sb="12" eb="15">
      <t>ケイカクショ</t>
    </rPh>
    <rPh sb="15" eb="17">
      <t>テイシュツ</t>
    </rPh>
    <rPh sb="17" eb="18">
      <t>ジ</t>
    </rPh>
    <rPh sb="24" eb="26">
      <t>ケイカク</t>
    </rPh>
    <rPh sb="26" eb="27">
      <t>ラン</t>
    </rPh>
    <rPh sb="28" eb="30">
      <t>キニュウ</t>
    </rPh>
    <phoneticPr fontId="2"/>
  </si>
  <si>
    <t>　　（作業日は「■」、休工日は「休」を選択）</t>
    <rPh sb="3" eb="6">
      <t>サギョウビ</t>
    </rPh>
    <rPh sb="11" eb="12">
      <t>キュウ</t>
    </rPh>
    <rPh sb="12" eb="13">
      <t>コウ</t>
    </rPh>
    <rPh sb="13" eb="14">
      <t>ニチ</t>
    </rPh>
    <rPh sb="16" eb="17">
      <t>ヤス</t>
    </rPh>
    <rPh sb="19" eb="21">
      <t>センタク</t>
    </rPh>
    <phoneticPr fontId="2"/>
  </si>
  <si>
    <t>・受注者の施工実績を、実施欄に記入する。</t>
    <rPh sb="1" eb="4">
      <t>ジュチュウシャ</t>
    </rPh>
    <rPh sb="5" eb="7">
      <t>セコウ</t>
    </rPh>
    <rPh sb="7" eb="9">
      <t>ジッセキ</t>
    </rPh>
    <rPh sb="11" eb="13">
      <t>ジッシ</t>
    </rPh>
    <rPh sb="13" eb="14">
      <t>ラン</t>
    </rPh>
    <rPh sb="15" eb="17">
      <t>キニュウ</t>
    </rPh>
    <phoneticPr fontId="2"/>
  </si>
  <si>
    <t>　　（計画欄と同じ記入方法）</t>
    <rPh sb="3" eb="5">
      <t>ケイカク</t>
    </rPh>
    <rPh sb="5" eb="6">
      <t>ラン</t>
    </rPh>
    <rPh sb="7" eb="8">
      <t>オナ</t>
    </rPh>
    <rPh sb="9" eb="11">
      <t>キニュウ</t>
    </rPh>
    <rPh sb="11" eb="13">
      <t>ホウホウ</t>
    </rPh>
    <phoneticPr fontId="2"/>
  </si>
  <si>
    <t xml:space="preserve"> ○受注者が週休２日の取組を希望する場合</t>
    <rPh sb="2" eb="5">
      <t>ジュチュウシャ</t>
    </rPh>
    <rPh sb="11" eb="13">
      <t>トリクミ</t>
    </rPh>
    <rPh sb="14" eb="16">
      <t>キボウ</t>
    </rPh>
    <phoneticPr fontId="2"/>
  </si>
  <si>
    <t>　以下の内容を確認する。</t>
    <rPh sb="1" eb="3">
      <t>イカ</t>
    </rPh>
    <rPh sb="4" eb="6">
      <t>ナイヨウ</t>
    </rPh>
    <phoneticPr fontId="2"/>
  </si>
  <si>
    <t>施工計画時に、４週８休以上の休日取得が見込まれているか？</t>
    <phoneticPr fontId="2"/>
  </si>
  <si>
    <t>（実績調書ワークシートの、計画時チェック欄が「OK」となっているか）</t>
    <rPh sb="1" eb="3">
      <t>ジッセキ</t>
    </rPh>
    <rPh sb="3" eb="5">
      <t>チョウショ</t>
    </rPh>
    <phoneticPr fontId="2"/>
  </si>
  <si>
    <t>〔実績調書　ワークシート〕</t>
    <rPh sb="1" eb="3">
      <t>ジッセキ</t>
    </rPh>
    <rPh sb="3" eb="5">
      <t>チョウショ</t>
    </rPh>
    <phoneticPr fontId="2"/>
  </si>
  <si>
    <t>　確認する。</t>
    <rPh sb="1" eb="3">
      <t>カクニン</t>
    </rPh>
    <phoneticPr fontId="2"/>
  </si>
  <si>
    <t>○</t>
    <phoneticPr fontId="2"/>
  </si>
  <si>
    <t>現場閉所率を確認し、履行状況に応じた設計変更を行う。</t>
    <rPh sb="0" eb="2">
      <t>ゲンバ</t>
    </rPh>
    <rPh sb="2" eb="4">
      <t>ヘイショ</t>
    </rPh>
    <rPh sb="4" eb="5">
      <t>リツ</t>
    </rPh>
    <rPh sb="6" eb="8">
      <t>カクニン</t>
    </rPh>
    <rPh sb="10" eb="12">
      <t>リコウ</t>
    </rPh>
    <rPh sb="12" eb="14">
      <t>ジョウキョウ</t>
    </rPh>
    <rPh sb="15" eb="16">
      <t>オウ</t>
    </rPh>
    <rPh sb="18" eb="20">
      <t>セッケイ</t>
    </rPh>
    <rPh sb="20" eb="22">
      <t>ヘンコウ</t>
    </rPh>
    <rPh sb="23" eb="24">
      <t>オコナ</t>
    </rPh>
    <phoneticPr fontId="2"/>
  </si>
  <si>
    <t>実績調書ワークシートの記入内容に誤りはないか？</t>
    <rPh sb="0" eb="2">
      <t>ジッセキ</t>
    </rPh>
    <rPh sb="2" eb="4">
      <t>チョウショ</t>
    </rPh>
    <rPh sb="11" eb="13">
      <t>キニュウ</t>
    </rPh>
    <rPh sb="13" eb="15">
      <t>ナイヨウ</t>
    </rPh>
    <rPh sb="16" eb="17">
      <t>アヤマ</t>
    </rPh>
    <phoneticPr fontId="2"/>
  </si>
  <si>
    <t>確認方法</t>
    <rPh sb="0" eb="2">
      <t>カクニン</t>
    </rPh>
    <rPh sb="2" eb="4">
      <t>ホウホウ</t>
    </rPh>
    <phoneticPr fontId="2"/>
  </si>
  <si>
    <t>他の工事書類等との整合が図られているか？</t>
    <rPh sb="0" eb="1">
      <t>タ</t>
    </rPh>
    <rPh sb="2" eb="4">
      <t>コウジ</t>
    </rPh>
    <rPh sb="4" eb="6">
      <t>ショルイ</t>
    </rPh>
    <rPh sb="6" eb="7">
      <t>トウ</t>
    </rPh>
    <rPh sb="9" eb="11">
      <t>セイゴウ</t>
    </rPh>
    <rPh sb="12" eb="13">
      <t>ハカ</t>
    </rPh>
    <phoneticPr fontId="2"/>
  </si>
  <si>
    <t>・カレンダー形式で日々の履行状況（計画、実施）を入力することで、現場閉所率が出力</t>
    <rPh sb="6" eb="8">
      <t>ケイシキ</t>
    </rPh>
    <rPh sb="9" eb="11">
      <t>ヒビ</t>
    </rPh>
    <rPh sb="12" eb="14">
      <t>リコウ</t>
    </rPh>
    <rPh sb="14" eb="16">
      <t>ジョウキョウ</t>
    </rPh>
    <rPh sb="17" eb="19">
      <t>ケイカク</t>
    </rPh>
    <rPh sb="20" eb="22">
      <t>ジッシ</t>
    </rPh>
    <rPh sb="24" eb="26">
      <t>ニュウリョク</t>
    </rPh>
    <rPh sb="32" eb="34">
      <t>ゲンバ</t>
    </rPh>
    <rPh sb="34" eb="36">
      <t>ヘイショ</t>
    </rPh>
    <rPh sb="36" eb="37">
      <t>リツ</t>
    </rPh>
    <rPh sb="38" eb="40">
      <t>シュツリョク</t>
    </rPh>
    <phoneticPr fontId="2"/>
  </si>
  <si>
    <t>　　されるようになっています。（実績調書ワークシート）</t>
    <rPh sb="16" eb="18">
      <t>ジッセキ</t>
    </rPh>
    <rPh sb="18" eb="20">
      <t>チョウショ</t>
    </rPh>
    <phoneticPr fontId="2"/>
  </si>
  <si>
    <t>　したものです。</t>
    <phoneticPr fontId="2"/>
  </si>
  <si>
    <t>・このファイルおよび印刷物は、発注者指定の様式とはしていません。</t>
    <rPh sb="10" eb="12">
      <t>インサツ</t>
    </rPh>
    <rPh sb="12" eb="13">
      <t>モノ</t>
    </rPh>
    <rPh sb="15" eb="18">
      <t>ハッチュウシャ</t>
    </rPh>
    <rPh sb="18" eb="20">
      <t>シテイ</t>
    </rPh>
    <rPh sb="21" eb="23">
      <t>ヨウシキ</t>
    </rPh>
    <phoneticPr fontId="2"/>
  </si>
  <si>
    <t>　　（受注者、発注者の独自の様式等の使用を妨げるものではありません）</t>
    <rPh sb="3" eb="6">
      <t>ジュチュウシャ</t>
    </rPh>
    <rPh sb="7" eb="10">
      <t>ハッチュウシャ</t>
    </rPh>
    <rPh sb="11" eb="13">
      <t>ドクジ</t>
    </rPh>
    <rPh sb="14" eb="16">
      <t>ヨウシキ</t>
    </rPh>
    <rPh sb="16" eb="17">
      <t>トウ</t>
    </rPh>
    <rPh sb="18" eb="20">
      <t>シヨウ</t>
    </rPh>
    <rPh sb="21" eb="22">
      <t>サマタ</t>
    </rPh>
    <phoneticPr fontId="2"/>
  </si>
  <si>
    <t>・実績調書を、履行確認の協議に使用する、印刷物を施工協議簿に添付する等、受発注者</t>
    <rPh sb="1" eb="3">
      <t>ジッセキ</t>
    </rPh>
    <rPh sb="3" eb="5">
      <t>チョウショ</t>
    </rPh>
    <rPh sb="7" eb="9">
      <t>リコウ</t>
    </rPh>
    <rPh sb="9" eb="11">
      <t>カクニン</t>
    </rPh>
    <rPh sb="12" eb="14">
      <t>キョウギ</t>
    </rPh>
    <rPh sb="15" eb="17">
      <t>シヨウ</t>
    </rPh>
    <rPh sb="20" eb="22">
      <t>インサツ</t>
    </rPh>
    <rPh sb="22" eb="23">
      <t>ブツ</t>
    </rPh>
    <rPh sb="24" eb="26">
      <t>セコウ</t>
    </rPh>
    <rPh sb="26" eb="28">
      <t>キョウギ</t>
    </rPh>
    <rPh sb="28" eb="29">
      <t>ボ</t>
    </rPh>
    <rPh sb="30" eb="32">
      <t>テンプ</t>
    </rPh>
    <rPh sb="34" eb="35">
      <t>トウ</t>
    </rPh>
    <rPh sb="36" eb="39">
      <t>ジュハッチュウ</t>
    </rPh>
    <rPh sb="39" eb="40">
      <t>モノ</t>
    </rPh>
    <phoneticPr fontId="2"/>
  </si>
  <si>
    <t>新・週休２日履行確認ツールについて</t>
    <rPh sb="0" eb="1">
      <t>シン</t>
    </rPh>
    <rPh sb="2" eb="4">
      <t>シュウキュウ</t>
    </rPh>
    <rPh sb="5" eb="6">
      <t>ニチ</t>
    </rPh>
    <rPh sb="6" eb="8">
      <t>リコウ</t>
    </rPh>
    <rPh sb="8" eb="10">
      <t>カクニン</t>
    </rPh>
    <phoneticPr fontId="2"/>
  </si>
  <si>
    <t>　　間の情報共有を図るため、各自で使いやすいように活用ください。</t>
    <rPh sb="4" eb="6">
      <t>ジョウホウ</t>
    </rPh>
    <rPh sb="6" eb="8">
      <t>キョウユウ</t>
    </rPh>
    <rPh sb="9" eb="10">
      <t>ハカ</t>
    </rPh>
    <rPh sb="14" eb="16">
      <t>カクジ</t>
    </rPh>
    <rPh sb="17" eb="18">
      <t>ツカ</t>
    </rPh>
    <rPh sb="25" eb="27">
      <t>カツヨウ</t>
    </rPh>
    <phoneticPr fontId="2"/>
  </si>
  <si>
    <t>陸上</t>
    <rPh sb="0" eb="1">
      <t>リク</t>
    </rPh>
    <rPh sb="1" eb="2">
      <t>ジョウ</t>
    </rPh>
    <phoneticPr fontId="2"/>
  </si>
  <si>
    <t>海上</t>
    <rPh sb="0" eb="2">
      <t>カイジョウ</t>
    </rPh>
    <phoneticPr fontId="2"/>
  </si>
  <si>
    <t>曜日</t>
    <phoneticPr fontId="2"/>
  </si>
  <si>
    <r>
      <rPr>
        <b/>
        <sz val="16"/>
        <color theme="1"/>
        <rFont val="ＭＳ Ｐゴシック"/>
        <family val="3"/>
        <charset val="128"/>
        <scheme val="minor"/>
      </rPr>
      <t>合算</t>
    </r>
    <r>
      <rPr>
        <b/>
        <sz val="14"/>
        <color theme="1"/>
        <rFont val="ＭＳ Ｐゴシック"/>
        <family val="3"/>
        <charset val="128"/>
        <scheme val="minor"/>
      </rPr>
      <t xml:space="preserve">
</t>
    </r>
    <r>
      <rPr>
        <b/>
        <sz val="12"/>
        <color theme="1"/>
        <rFont val="ＭＳ Ｐゴシック"/>
        <family val="3"/>
        <charset val="128"/>
        <scheme val="minor"/>
      </rPr>
      <t>(陸上＋海上)</t>
    </r>
    <rPh sb="0" eb="2">
      <t>ガッサン</t>
    </rPh>
    <rPh sb="4" eb="6">
      <t>リクジョウ</t>
    </rPh>
    <rPh sb="7" eb="9">
      <t>カイジョウ</t>
    </rPh>
    <phoneticPr fontId="2"/>
  </si>
  <si>
    <t>陸 上</t>
    <rPh sb="0" eb="1">
      <t>リク</t>
    </rPh>
    <rPh sb="2" eb="3">
      <t>ジョウ</t>
    </rPh>
    <phoneticPr fontId="2"/>
  </si>
  <si>
    <t>海 上</t>
    <rPh sb="0" eb="1">
      <t>ウミ</t>
    </rPh>
    <rPh sb="2" eb="3">
      <t>ウエ</t>
    </rPh>
    <phoneticPr fontId="2"/>
  </si>
  <si>
    <t>休日等取得実績調書</t>
    <rPh sb="0" eb="3">
      <t>キュウジツトウ</t>
    </rPh>
    <rPh sb="3" eb="5">
      <t>シュトク</t>
    </rPh>
    <rPh sb="5" eb="7">
      <t>ジッセキ</t>
    </rPh>
    <rPh sb="7" eb="9">
      <t>チョウショ</t>
    </rPh>
    <phoneticPr fontId="2"/>
  </si>
  <si>
    <t>曜日</t>
    <rPh sb="0" eb="2">
      <t>ヨウビ</t>
    </rPh>
    <phoneticPr fontId="2"/>
  </si>
  <si>
    <t>現場閉所率（％）</t>
  </si>
  <si>
    <t>＝</t>
  </si>
  <si>
    <t>現場閉所日数/週休2日確認対象期間</t>
  </si>
  <si>
    <t>週休２日達成判定</t>
    <rPh sb="0" eb="2">
      <t>シュウキュウ</t>
    </rPh>
    <rPh sb="3" eb="4">
      <t>ニチ</t>
    </rPh>
    <rPh sb="4" eb="6">
      <t>タッセイ</t>
    </rPh>
    <rPh sb="6" eb="8">
      <t>ハンテイ</t>
    </rPh>
    <phoneticPr fontId="2"/>
  </si>
  <si>
    <t>月別
判定</t>
    <rPh sb="0" eb="1">
      <t>ツキ</t>
    </rPh>
    <rPh sb="1" eb="2">
      <t>ベツ</t>
    </rPh>
    <rPh sb="3" eb="5">
      <t>ハンテイ</t>
    </rPh>
    <phoneticPr fontId="2"/>
  </si>
  <si>
    <t>＝</t>
    <phoneticPr fontId="2"/>
  </si>
  <si>
    <t>・このファイルは、週休２日工事の実施計画および履行状況を確認するために作成</t>
    <rPh sb="9" eb="11">
      <t>シュウキュウ</t>
    </rPh>
    <rPh sb="12" eb="13">
      <t>ニチ</t>
    </rPh>
    <rPh sb="13" eb="15">
      <t>コウジ</t>
    </rPh>
    <rPh sb="16" eb="18">
      <t>ジッシ</t>
    </rPh>
    <rPh sb="18" eb="20">
      <t>ケイカク</t>
    </rPh>
    <rPh sb="23" eb="25">
      <t>リコウ</t>
    </rPh>
    <rPh sb="25" eb="27">
      <t>ジョウキョウ</t>
    </rPh>
    <rPh sb="28" eb="30">
      <t>カクニン</t>
    </rPh>
    <rPh sb="35" eb="37">
      <t>サクセイ</t>
    </rPh>
    <phoneticPr fontId="2"/>
  </si>
  <si>
    <t>・施工計画書受理時に週休２日工事の実施計画書（休日等取得計画）の妥当性について</t>
    <rPh sb="1" eb="3">
      <t>セコウ</t>
    </rPh>
    <rPh sb="3" eb="6">
      <t>ケイカクショ</t>
    </rPh>
    <rPh sb="6" eb="8">
      <t>ジュリ</t>
    </rPh>
    <rPh sb="8" eb="9">
      <t>ジ</t>
    </rPh>
    <rPh sb="10" eb="12">
      <t>シュウキュウ</t>
    </rPh>
    <rPh sb="13" eb="14">
      <t>ニチ</t>
    </rPh>
    <rPh sb="14" eb="16">
      <t>コウジ</t>
    </rPh>
    <rPh sb="17" eb="19">
      <t>ジッシ</t>
    </rPh>
    <rPh sb="19" eb="22">
      <t>ケイカクショ</t>
    </rPh>
    <rPh sb="23" eb="26">
      <t>キュウジツトウ</t>
    </rPh>
    <rPh sb="32" eb="35">
      <t>ダトウセイ</t>
    </rPh>
    <phoneticPr fontId="2"/>
  </si>
  <si>
    <t>・工事実施時は、実施状況又は実施予定状況を適宜確認し、週休２日工事の履行を</t>
    <rPh sb="1" eb="3">
      <t>コウジ</t>
    </rPh>
    <rPh sb="3" eb="5">
      <t>ジッシ</t>
    </rPh>
    <rPh sb="5" eb="6">
      <t>ジ</t>
    </rPh>
    <rPh sb="8" eb="10">
      <t>ジッシ</t>
    </rPh>
    <rPh sb="10" eb="12">
      <t>ジョウキョウ</t>
    </rPh>
    <rPh sb="12" eb="13">
      <t>マタ</t>
    </rPh>
    <rPh sb="14" eb="16">
      <t>ジッシ</t>
    </rPh>
    <rPh sb="16" eb="18">
      <t>ヨテイ</t>
    </rPh>
    <rPh sb="18" eb="20">
      <t>ジョウキョウ</t>
    </rPh>
    <rPh sb="21" eb="23">
      <t>テキギ</t>
    </rPh>
    <rPh sb="23" eb="25">
      <t>カクニン</t>
    </rPh>
    <rPh sb="27" eb="29">
      <t>シュウキュウ</t>
    </rPh>
    <rPh sb="30" eb="31">
      <t>ニチ</t>
    </rPh>
    <rPh sb="31" eb="33">
      <t>コウジ</t>
    </rPh>
    <rPh sb="34" eb="36">
      <t>リコウ</t>
    </rPh>
    <phoneticPr fontId="2"/>
  </si>
  <si>
    <t>年末</t>
    <rPh sb="0" eb="1">
      <t>ネン</t>
    </rPh>
    <rPh sb="1" eb="2">
      <t>マツ</t>
    </rPh>
    <phoneticPr fontId="2"/>
  </si>
  <si>
    <t>年始</t>
    <rPh sb="0" eb="2">
      <t>ネンシ</t>
    </rPh>
    <phoneticPr fontId="2"/>
  </si>
  <si>
    <t>年始</t>
    <rPh sb="0" eb="1">
      <t>ネン</t>
    </rPh>
    <rPh sb="1" eb="2">
      <t>ハジ</t>
    </rPh>
    <phoneticPr fontId="2"/>
  </si>
  <si>
    <t>休日等取得実績調書 【港湾工事】</t>
    <rPh sb="0" eb="3">
      <t>キュウジツトウ</t>
    </rPh>
    <rPh sb="3" eb="5">
      <t>シュトク</t>
    </rPh>
    <rPh sb="5" eb="7">
      <t>ジッセキ</t>
    </rPh>
    <rPh sb="7" eb="9">
      <t>チョウショ</t>
    </rPh>
    <rPh sb="11" eb="13">
      <t>コウワン</t>
    </rPh>
    <rPh sb="13" eb="15">
      <t>コウジ</t>
    </rPh>
    <phoneticPr fontId="2"/>
  </si>
  <si>
    <t>年末</t>
    <rPh sb="0" eb="2">
      <t>ネンマツ</t>
    </rPh>
    <phoneticPr fontId="2"/>
  </si>
  <si>
    <t>月別判定</t>
    <rPh sb="0" eb="2">
      <t>ツキベツ</t>
    </rPh>
    <rPh sb="2" eb="4">
      <t>ハンテイ</t>
    </rPh>
    <phoneticPr fontId="2"/>
  </si>
  <si>
    <t>土日</t>
    <rPh sb="0" eb="2">
      <t>ドニチ</t>
    </rPh>
    <phoneticPr fontId="2"/>
  </si>
  <si>
    <t>当該月</t>
    <rPh sb="0" eb="2">
      <t>トウガイ</t>
    </rPh>
    <rPh sb="2" eb="3">
      <t>ツキ</t>
    </rPh>
    <phoneticPr fontId="2"/>
  </si>
  <si>
    <t>対象外</t>
    <rPh sb="0" eb="3">
      <t>タイショウガイ</t>
    </rPh>
    <phoneticPr fontId="2"/>
  </si>
  <si>
    <t>■</t>
  </si>
  <si>
    <t>→</t>
    <phoneticPr fontId="2"/>
  </si>
  <si>
    <t>4週8休以上</t>
    <rPh sb="1" eb="2">
      <t>シュウ</t>
    </rPh>
    <rPh sb="3" eb="4">
      <t>キュウ</t>
    </rPh>
    <rPh sb="4" eb="6">
      <t>イジョウ</t>
    </rPh>
    <phoneticPr fontId="2"/>
  </si>
  <si>
    <t>28.5%以上</t>
    <rPh sb="5" eb="7">
      <t>イジョウ</t>
    </rPh>
    <phoneticPr fontId="2"/>
  </si>
  <si>
    <t>[週休別現場閉所率]</t>
    <rPh sb="1" eb="4">
      <t>シュウキュウベツ</t>
    </rPh>
    <rPh sb="4" eb="6">
      <t>ゲンバ</t>
    </rPh>
    <rPh sb="6" eb="9">
      <t>ヘイショリツ</t>
    </rPh>
    <phoneticPr fontId="2"/>
  </si>
  <si>
    <t>月単位での４週８休達成</t>
    <rPh sb="0" eb="3">
      <t>ツキタンイ</t>
    </rPh>
    <rPh sb="6" eb="7">
      <t>シュウ</t>
    </rPh>
    <rPh sb="8" eb="9">
      <t>キュウ</t>
    </rPh>
    <rPh sb="9" eb="11">
      <t>タッセイ</t>
    </rPh>
    <phoneticPr fontId="2"/>
  </si>
  <si>
    <t>完全週休２日（土日）達成</t>
    <rPh sb="0" eb="4">
      <t>カンゼンシュウキュウ</t>
    </rPh>
    <rPh sb="5" eb="6">
      <t>ニチ</t>
    </rPh>
    <rPh sb="7" eb="9">
      <t>ドニチ</t>
    </rPh>
    <rPh sb="10" eb="12">
      <t>タッセイ</t>
    </rPh>
    <phoneticPr fontId="2"/>
  </si>
  <si>
    <t>４週８休以上</t>
    <rPh sb="1" eb="2">
      <t>シュウ</t>
    </rPh>
    <rPh sb="3" eb="4">
      <t>キュウ</t>
    </rPh>
    <rPh sb="4" eb="6">
      <t>イジョウ</t>
    </rPh>
    <phoneticPr fontId="2"/>
  </si>
  <si>
    <t>通期での４週８休達成</t>
    <rPh sb="0" eb="2">
      <t>ツウキ</t>
    </rPh>
    <rPh sb="5" eb="6">
      <t>シュウ</t>
    </rPh>
    <rPh sb="7" eb="8">
      <t>キュウ</t>
    </rPh>
    <rPh sb="8" eb="10">
      <t>タッセイ</t>
    </rPh>
    <phoneticPr fontId="2"/>
  </si>
  <si>
    <t>未達成</t>
    <rPh sb="0" eb="3">
      <t>ミタッセイ</t>
    </rPh>
    <phoneticPr fontId="2"/>
  </si>
  <si>
    <t>月単位</t>
    <rPh sb="0" eb="3">
      <t>ツキタンイ</t>
    </rPh>
    <phoneticPr fontId="2"/>
  </si>
  <si>
    <t>完全週休2日</t>
    <rPh sb="0" eb="2">
      <t>カンゼン</t>
    </rPh>
    <rPh sb="2" eb="4">
      <t>シュウキュウ</t>
    </rPh>
    <rPh sb="5" eb="6">
      <t>ニチ</t>
    </rPh>
    <phoneticPr fontId="2"/>
  </si>
  <si>
    <t>稼働</t>
    <rPh sb="0" eb="2">
      <t>カドウ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</si>
</sst>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General&quot;年度&quot;"/>
    <numFmt numFmtId="178" formatCode="General&quot;日&quot;"/>
    <numFmt numFmtId="179" formatCode="0.000"/>
    <numFmt numFmtId="180" formatCode="[$-F800]dddd\,\ mmmm\ dd\,\ yyyy"/>
    <numFmt numFmtId="181" formatCode="0.000%"/>
  </numFmts>
  <fonts count="37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rgb="FF0000FF"/>
      <name val="HG丸ｺﾞｼｯｸM-PRO"/>
      <family val="3"/>
      <charset val="128"/>
    </font>
    <font>
      <b/>
      <sz val="8"/>
      <color rgb="FF0000FF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9.5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9" tint="-0.249977111117893"/>
      <name val="HG丸ｺﾞｼｯｸM-PRO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rgb="FFC0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4"/>
      <color rgb="FFC00000"/>
      <name val="ＭＳ Ｐゴシック"/>
      <family val="3"/>
      <charset val="128"/>
      <scheme val="minor"/>
    </font>
    <font>
      <sz val="14"/>
      <color rgb="FF0000FF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FF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rgb="FFFF0000"/>
      </right>
      <top/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 diagonalDown="1">
      <left style="hair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hair">
        <color indexed="64"/>
      </right>
      <top style="thin">
        <color indexed="64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rgb="FFFF0000"/>
      </left>
      <right style="hair">
        <color indexed="64"/>
      </right>
      <top style="medium">
        <color rgb="FFFF0000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thin">
        <color theme="1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 diagonalDown="1">
      <left/>
      <right style="medium">
        <color rgb="FFFF0000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rgb="FFFF0000"/>
      </left>
      <right style="hair">
        <color indexed="64"/>
      </right>
      <top style="medium">
        <color rgb="FFFF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thin">
        <color indexed="64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hair">
        <color indexed="64"/>
      </right>
      <top style="thin">
        <color theme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indexed="64"/>
      </bottom>
      <diagonal/>
    </border>
    <border diagonalDown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rgb="FFFF0000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rgb="FFFF0000"/>
      </top>
      <bottom style="hair">
        <color indexed="64"/>
      </bottom>
      <diagonal/>
    </border>
    <border>
      <left/>
      <right style="medium">
        <color rgb="FFFF0000"/>
      </right>
      <top style="medium">
        <color rgb="FFFF0000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</cellStyleXfs>
  <cellXfs count="4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6" xfId="3" applyNumberFormat="1" applyFont="1" applyFill="1" applyBorder="1" applyAlignment="1" applyProtection="1">
      <alignment horizontal="center" vertical="center"/>
    </xf>
    <xf numFmtId="0" fontId="8" fillId="0" borderId="0" xfId="0" applyFont="1">
      <alignment vertical="center"/>
    </xf>
    <xf numFmtId="0" fontId="13" fillId="3" borderId="23" xfId="0" applyFont="1" applyFill="1" applyBorder="1">
      <alignment vertical="center"/>
    </xf>
    <xf numFmtId="0" fontId="13" fillId="3" borderId="24" xfId="0" applyFont="1" applyFill="1" applyBorder="1">
      <alignment vertical="center"/>
    </xf>
    <xf numFmtId="0" fontId="13" fillId="3" borderId="26" xfId="0" applyFont="1" applyFill="1" applyBorder="1">
      <alignment vertical="center"/>
    </xf>
    <xf numFmtId="0" fontId="13" fillId="3" borderId="0" xfId="0" applyFont="1" applyFill="1">
      <alignment vertical="center"/>
    </xf>
    <xf numFmtId="0" fontId="13" fillId="3" borderId="26" xfId="0" applyFont="1" applyFill="1" applyBorder="1" applyAlignment="1">
      <alignment horizontal="left" vertical="center" indent="1"/>
    </xf>
    <xf numFmtId="0" fontId="14" fillId="3" borderId="26" xfId="0" applyFont="1" applyFill="1" applyBorder="1" applyAlignment="1">
      <alignment horizontal="right" vertical="center"/>
    </xf>
    <xf numFmtId="0" fontId="15" fillId="3" borderId="15" xfId="0" applyFont="1" applyFill="1" applyBorder="1">
      <alignment vertical="center"/>
    </xf>
    <xf numFmtId="0" fontId="16" fillId="3" borderId="16" xfId="0" applyFont="1" applyFill="1" applyBorder="1">
      <alignment vertical="center"/>
    </xf>
    <xf numFmtId="0" fontId="16" fillId="3" borderId="17" xfId="0" applyFont="1" applyFill="1" applyBorder="1">
      <alignment vertical="center"/>
    </xf>
    <xf numFmtId="0" fontId="16" fillId="0" borderId="0" xfId="0" applyFont="1">
      <alignment vertical="center"/>
    </xf>
    <xf numFmtId="0" fontId="15" fillId="3" borderId="18" xfId="0" applyFont="1" applyFill="1" applyBorder="1">
      <alignment vertical="center"/>
    </xf>
    <xf numFmtId="0" fontId="16" fillId="3" borderId="0" xfId="0" applyFont="1" applyFill="1">
      <alignment vertical="center"/>
    </xf>
    <xf numFmtId="0" fontId="16" fillId="3" borderId="19" xfId="0" applyFont="1" applyFill="1" applyBorder="1">
      <alignment vertical="center"/>
    </xf>
    <xf numFmtId="0" fontId="15" fillId="3" borderId="18" xfId="0" applyFont="1" applyFill="1" applyBorder="1" applyAlignment="1">
      <alignment horizontal="left" vertical="center" indent="1"/>
    </xf>
    <xf numFmtId="0" fontId="16" fillId="3" borderId="21" xfId="0" applyFont="1" applyFill="1" applyBorder="1">
      <alignment vertical="center"/>
    </xf>
    <xf numFmtId="0" fontId="16" fillId="3" borderId="22" xfId="0" applyFont="1" applyFill="1" applyBorder="1">
      <alignment vertical="center"/>
    </xf>
    <xf numFmtId="0" fontId="13" fillId="3" borderId="28" xfId="0" applyFont="1" applyFill="1" applyBorder="1" applyAlignment="1">
      <alignment horizontal="left" vertical="center" indent="1"/>
    </xf>
    <xf numFmtId="0" fontId="13" fillId="3" borderId="29" xfId="0" applyFont="1" applyFill="1" applyBorder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3" borderId="20" xfId="0" applyFont="1" applyFill="1" applyBorder="1">
      <alignment vertical="center"/>
    </xf>
    <xf numFmtId="0" fontId="15" fillId="0" borderId="21" xfId="0" applyFont="1" applyBorder="1">
      <alignment vertical="center"/>
    </xf>
    <xf numFmtId="0" fontId="16" fillId="0" borderId="21" xfId="0" applyFont="1" applyBorder="1">
      <alignment vertical="center"/>
    </xf>
    <xf numFmtId="0" fontId="0" fillId="0" borderId="0" xfId="0" applyAlignment="1">
      <alignment horizontal="center" vertical="center" shrinkToFit="1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179" fontId="8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180" fontId="0" fillId="4" borderId="5" xfId="0" applyNumberForma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177" fontId="1" fillId="0" borderId="0" xfId="0" applyNumberFormat="1" applyFont="1" applyProtection="1">
      <alignment vertical="center"/>
      <protection locked="0"/>
    </xf>
    <xf numFmtId="0" fontId="16" fillId="3" borderId="24" xfId="0" applyFont="1" applyFill="1" applyBorder="1">
      <alignment vertical="center"/>
    </xf>
    <xf numFmtId="0" fontId="16" fillId="3" borderId="25" xfId="0" applyFont="1" applyFill="1" applyBorder="1">
      <alignment vertical="center"/>
    </xf>
    <xf numFmtId="0" fontId="16" fillId="3" borderId="27" xfId="0" applyFont="1" applyFill="1" applyBorder="1">
      <alignment vertical="center"/>
    </xf>
    <xf numFmtId="0" fontId="16" fillId="3" borderId="29" xfId="0" applyFont="1" applyFill="1" applyBorder="1">
      <alignment vertical="center"/>
    </xf>
    <xf numFmtId="0" fontId="16" fillId="3" borderId="30" xfId="0" applyFont="1" applyFill="1" applyBorder="1">
      <alignment vertical="center"/>
    </xf>
    <xf numFmtId="0" fontId="19" fillId="3" borderId="0" xfId="0" applyFont="1" applyFill="1">
      <alignment vertical="center"/>
    </xf>
    <xf numFmtId="0" fontId="19" fillId="0" borderId="0" xfId="0" applyFont="1">
      <alignment vertical="center"/>
    </xf>
    <xf numFmtId="0" fontId="19" fillId="3" borderId="66" xfId="0" applyFont="1" applyFill="1" applyBorder="1">
      <alignment vertical="center"/>
    </xf>
    <xf numFmtId="0" fontId="19" fillId="3" borderId="67" xfId="0" applyFont="1" applyFill="1" applyBorder="1">
      <alignment vertical="center"/>
    </xf>
    <xf numFmtId="0" fontId="19" fillId="3" borderId="68" xfId="0" applyFont="1" applyFill="1" applyBorder="1" applyAlignment="1">
      <alignment horizontal="left" vertical="center" indent="1"/>
    </xf>
    <xf numFmtId="0" fontId="19" fillId="3" borderId="69" xfId="0" applyFont="1" applyFill="1" applyBorder="1">
      <alignment vertical="center"/>
    </xf>
    <xf numFmtId="0" fontId="19" fillId="3" borderId="68" xfId="0" applyFont="1" applyFill="1" applyBorder="1">
      <alignment vertical="center"/>
    </xf>
    <xf numFmtId="0" fontId="19" fillId="3" borderId="70" xfId="0" applyFont="1" applyFill="1" applyBorder="1">
      <alignment vertical="center"/>
    </xf>
    <xf numFmtId="0" fontId="19" fillId="3" borderId="71" xfId="0" applyFont="1" applyFill="1" applyBorder="1">
      <alignment vertical="center"/>
    </xf>
    <xf numFmtId="0" fontId="19" fillId="3" borderId="72" xfId="0" applyFont="1" applyFill="1" applyBorder="1">
      <alignment vertical="center"/>
    </xf>
    <xf numFmtId="0" fontId="19" fillId="3" borderId="65" xfId="0" applyFont="1" applyFill="1" applyBorder="1" applyAlignment="1">
      <alignment horizontal="left" vertical="center" indent="1"/>
    </xf>
    <xf numFmtId="0" fontId="9" fillId="0" borderId="61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78" fontId="7" fillId="0" borderId="60" xfId="0" applyNumberFormat="1" applyFont="1" applyBorder="1">
      <alignment vertical="center"/>
    </xf>
    <xf numFmtId="178" fontId="0" fillId="0" borderId="57" xfId="0" applyNumberFormat="1" applyBorder="1" applyAlignment="1">
      <alignment horizontal="left" vertical="center"/>
    </xf>
    <xf numFmtId="178" fontId="0" fillId="0" borderId="58" xfId="0" applyNumberFormat="1" applyBorder="1" applyAlignment="1">
      <alignment horizontal="right" vertical="center"/>
    </xf>
    <xf numFmtId="178" fontId="0" fillId="0" borderId="58" xfId="0" applyNumberFormat="1" applyBorder="1" applyAlignment="1">
      <alignment horizontal="left" vertical="center"/>
    </xf>
    <xf numFmtId="178" fontId="0" fillId="0" borderId="58" xfId="0" applyNumberFormat="1" applyBorder="1" applyAlignment="1">
      <alignment horizontal="center" vertical="center"/>
    </xf>
    <xf numFmtId="0" fontId="0" fillId="0" borderId="58" xfId="0" applyBorder="1">
      <alignment vertical="center"/>
    </xf>
    <xf numFmtId="0" fontId="22" fillId="0" borderId="48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4" fillId="0" borderId="1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 indent="1"/>
    </xf>
    <xf numFmtId="0" fontId="26" fillId="0" borderId="0" xfId="0" applyFont="1">
      <alignment vertical="center"/>
    </xf>
    <xf numFmtId="0" fontId="5" fillId="0" borderId="38" xfId="0" applyFont="1" applyBorder="1">
      <alignment vertical="center"/>
    </xf>
    <xf numFmtId="0" fontId="5" fillId="0" borderId="34" xfId="0" applyFont="1" applyBorder="1">
      <alignment vertical="center"/>
    </xf>
    <xf numFmtId="178" fontId="0" fillId="0" borderId="75" xfId="0" applyNumberFormat="1" applyBorder="1" applyAlignment="1">
      <alignment horizontal="right" vertical="center"/>
    </xf>
    <xf numFmtId="0" fontId="0" fillId="0" borderId="75" xfId="0" applyBorder="1" applyAlignment="1">
      <alignment horizontal="center" vertical="center"/>
    </xf>
    <xf numFmtId="178" fontId="0" fillId="0" borderId="75" xfId="0" applyNumberFormat="1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178" fontId="0" fillId="0" borderId="38" xfId="0" applyNumberFormat="1" applyBorder="1" applyAlignment="1">
      <alignment horizontal="center"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178" fontId="5" fillId="0" borderId="7" xfId="0" applyNumberFormat="1" applyFont="1" applyBorder="1" applyAlignment="1">
      <alignment horizontal="left" vertical="center"/>
    </xf>
    <xf numFmtId="178" fontId="23" fillId="0" borderId="38" xfId="0" applyNumberFormat="1" applyFont="1" applyBorder="1" applyAlignment="1">
      <alignment horizontal="center" vertical="center"/>
    </xf>
    <xf numFmtId="178" fontId="23" fillId="0" borderId="0" xfId="0" applyNumberFormat="1" applyFont="1" applyAlignment="1">
      <alignment horizontal="center" vertical="center"/>
    </xf>
    <xf numFmtId="178" fontId="5" fillId="0" borderId="38" xfId="0" applyNumberFormat="1" applyFont="1" applyBorder="1" applyAlignment="1">
      <alignment horizontal="center" vertical="center"/>
    </xf>
    <xf numFmtId="0" fontId="1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78" fontId="5" fillId="0" borderId="0" xfId="0" applyNumberFormat="1" applyFont="1" applyAlignment="1">
      <alignment horizontal="right" vertical="center"/>
    </xf>
    <xf numFmtId="178" fontId="23" fillId="0" borderId="0" xfId="0" applyNumberFormat="1" applyFont="1" applyAlignment="1">
      <alignment horizontal="left" vertical="center"/>
    </xf>
    <xf numFmtId="0" fontId="0" fillId="0" borderId="56" xfId="0" applyBorder="1">
      <alignment vertical="center"/>
    </xf>
    <xf numFmtId="0" fontId="0" fillId="0" borderId="59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23" fillId="0" borderId="38" xfId="0" applyFont="1" applyBorder="1">
      <alignment vertical="center"/>
    </xf>
    <xf numFmtId="0" fontId="23" fillId="0" borderId="34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39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23" fillId="0" borderId="7" xfId="0" applyFont="1" applyBorder="1">
      <alignment vertical="center"/>
    </xf>
    <xf numFmtId="0" fontId="23" fillId="0" borderId="89" xfId="0" applyFont="1" applyBorder="1">
      <alignment vertical="center"/>
    </xf>
    <xf numFmtId="0" fontId="9" fillId="0" borderId="7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91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18" fillId="0" borderId="51" xfId="0" applyFont="1" applyBorder="1">
      <alignment vertical="center"/>
    </xf>
    <xf numFmtId="0" fontId="32" fillId="0" borderId="52" xfId="0" applyFont="1" applyBorder="1" applyAlignment="1">
      <alignment horizontal="center" vertical="center"/>
    </xf>
    <xf numFmtId="0" fontId="18" fillId="0" borderId="43" xfId="0" applyFont="1" applyBorder="1">
      <alignment vertical="center"/>
    </xf>
    <xf numFmtId="0" fontId="31" fillId="0" borderId="49" xfId="0" applyFont="1" applyBorder="1" applyAlignment="1">
      <alignment horizontal="center" vertical="center"/>
    </xf>
    <xf numFmtId="0" fontId="18" fillId="0" borderId="90" xfId="0" applyFont="1" applyBorder="1">
      <alignment vertical="center"/>
    </xf>
    <xf numFmtId="0" fontId="18" fillId="0" borderId="10" xfId="0" applyFont="1" applyBorder="1">
      <alignment vertical="center"/>
    </xf>
    <xf numFmtId="0" fontId="18" fillId="0" borderId="12" xfId="0" applyFont="1" applyBorder="1">
      <alignment vertical="center"/>
    </xf>
    <xf numFmtId="0" fontId="0" fillId="2" borderId="48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97" xfId="0" applyFont="1" applyFill="1" applyBorder="1" applyAlignment="1">
      <alignment horizontal="center" vertical="center"/>
    </xf>
    <xf numFmtId="0" fontId="9" fillId="2" borderId="98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101" xfId="0" applyFont="1" applyFill="1" applyBorder="1" applyAlignment="1">
      <alignment horizontal="center" vertical="center"/>
    </xf>
    <xf numFmtId="0" fontId="3" fillId="2" borderId="102" xfId="0" applyFont="1" applyFill="1" applyBorder="1" applyAlignment="1">
      <alignment horizontal="center" vertical="center"/>
    </xf>
    <xf numFmtId="0" fontId="3" fillId="2" borderId="103" xfId="0" applyFont="1" applyFill="1" applyBorder="1" applyAlignment="1">
      <alignment horizontal="center" vertical="center"/>
    </xf>
    <xf numFmtId="0" fontId="3" fillId="2" borderId="104" xfId="0" applyFont="1" applyFill="1" applyBorder="1" applyAlignment="1">
      <alignment horizontal="center" vertical="center"/>
    </xf>
    <xf numFmtId="0" fontId="3" fillId="2" borderId="106" xfId="0" applyFont="1" applyFill="1" applyBorder="1" applyAlignment="1">
      <alignment horizontal="center" vertical="center"/>
    </xf>
    <xf numFmtId="0" fontId="3" fillId="2" borderId="107" xfId="0" applyFont="1" applyFill="1" applyBorder="1" applyAlignment="1">
      <alignment horizontal="center" vertical="center"/>
    </xf>
    <xf numFmtId="0" fontId="3" fillId="2" borderId="108" xfId="0" applyFont="1" applyFill="1" applyBorder="1" applyAlignment="1">
      <alignment horizontal="center" vertical="center"/>
    </xf>
    <xf numFmtId="0" fontId="9" fillId="2" borderId="109" xfId="0" applyFont="1" applyFill="1" applyBorder="1" applyAlignment="1">
      <alignment horizontal="center" vertical="center"/>
    </xf>
    <xf numFmtId="0" fontId="9" fillId="2" borderId="110" xfId="0" applyFont="1" applyFill="1" applyBorder="1" applyAlignment="1">
      <alignment horizontal="center" vertical="center"/>
    </xf>
    <xf numFmtId="0" fontId="9" fillId="2" borderId="10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178" fontId="0" fillId="0" borderId="55" xfId="0" applyNumberFormat="1" applyBorder="1" applyAlignment="1">
      <alignment horizontal="left" vertical="center"/>
    </xf>
    <xf numFmtId="178" fontId="7" fillId="0" borderId="59" xfId="0" applyNumberFormat="1" applyFont="1" applyBorder="1">
      <alignment vertical="center"/>
    </xf>
    <xf numFmtId="178" fontId="0" fillId="0" borderId="60" xfId="0" applyNumberFormat="1" applyBorder="1" applyAlignment="1">
      <alignment horizontal="left" vertical="center"/>
    </xf>
    <xf numFmtId="0" fontId="0" fillId="0" borderId="60" xfId="0" applyBorder="1">
      <alignment vertical="center"/>
    </xf>
    <xf numFmtId="17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2" borderId="35" xfId="0" applyFill="1" applyBorder="1">
      <alignment vertical="center"/>
    </xf>
    <xf numFmtId="0" fontId="0" fillId="2" borderId="43" xfId="0" applyFill="1" applyBorder="1">
      <alignment vertical="center"/>
    </xf>
    <xf numFmtId="0" fontId="0" fillId="2" borderId="49" xfId="0" applyFill="1" applyBorder="1">
      <alignment vertical="center"/>
    </xf>
    <xf numFmtId="0" fontId="0" fillId="0" borderId="116" xfId="0" applyBorder="1">
      <alignment vertical="center"/>
    </xf>
    <xf numFmtId="0" fontId="0" fillId="0" borderId="117" xfId="0" applyBorder="1">
      <alignment vertical="center"/>
    </xf>
    <xf numFmtId="0" fontId="0" fillId="0" borderId="118" xfId="0" applyBorder="1">
      <alignment vertical="center"/>
    </xf>
    <xf numFmtId="0" fontId="0" fillId="0" borderId="119" xfId="0" applyBorder="1">
      <alignment vertical="center"/>
    </xf>
    <xf numFmtId="0" fontId="0" fillId="0" borderId="36" xfId="0" applyBorder="1">
      <alignment vertical="center"/>
    </xf>
    <xf numFmtId="0" fontId="1" fillId="0" borderId="116" xfId="0" applyFont="1" applyBorder="1">
      <alignment vertical="center"/>
    </xf>
    <xf numFmtId="0" fontId="3" fillId="0" borderId="117" xfId="0" applyFont="1" applyBorder="1">
      <alignment vertical="center"/>
    </xf>
    <xf numFmtId="0" fontId="3" fillId="0" borderId="118" xfId="0" applyFont="1" applyBorder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20" xfId="0" applyBorder="1">
      <alignment vertical="center"/>
    </xf>
    <xf numFmtId="0" fontId="0" fillId="0" borderId="33" xfId="0" applyBorder="1">
      <alignment vertical="center"/>
    </xf>
    <xf numFmtId="0" fontId="0" fillId="2" borderId="116" xfId="0" applyFill="1" applyBorder="1">
      <alignment vertical="center"/>
    </xf>
    <xf numFmtId="0" fontId="0" fillId="2" borderId="117" xfId="0" applyFill="1" applyBorder="1">
      <alignment vertical="center"/>
    </xf>
    <xf numFmtId="0" fontId="0" fillId="2" borderId="118" xfId="0" applyFill="1" applyBorder="1">
      <alignment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16" xfId="0" applyFont="1" applyFill="1" applyBorder="1" applyAlignment="1">
      <alignment horizontal="center" vertical="center"/>
    </xf>
    <xf numFmtId="0" fontId="3" fillId="2" borderId="121" xfId="0" applyFont="1" applyFill="1" applyBorder="1" applyAlignment="1">
      <alignment horizontal="center" vertical="center"/>
    </xf>
    <xf numFmtId="0" fontId="3" fillId="2" borderId="122" xfId="0" applyFont="1" applyFill="1" applyBorder="1" applyAlignment="1">
      <alignment horizontal="center" vertical="center"/>
    </xf>
    <xf numFmtId="0" fontId="3" fillId="2" borderId="123" xfId="0" applyFont="1" applyFill="1" applyBorder="1" applyAlignment="1">
      <alignment horizontal="center" vertical="center"/>
    </xf>
    <xf numFmtId="0" fontId="9" fillId="0" borderId="116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2" borderId="44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39" xfId="0" applyBorder="1">
      <alignment vertical="center"/>
    </xf>
    <xf numFmtId="0" fontId="1" fillId="0" borderId="50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52" xfId="0" applyFont="1" applyBorder="1">
      <alignment vertical="center"/>
    </xf>
    <xf numFmtId="0" fontId="35" fillId="0" borderId="0" xfId="0" applyFont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0" fillId="0" borderId="56" xfId="0" applyBorder="1" applyAlignment="1">
      <alignment horizontal="center" vertical="center"/>
    </xf>
    <xf numFmtId="178" fontId="0" fillId="0" borderId="84" xfId="0" applyNumberFormat="1" applyBorder="1" applyAlignment="1">
      <alignment horizontal="left" vertical="center"/>
    </xf>
    <xf numFmtId="178" fontId="7" fillId="0" borderId="56" xfId="0" applyNumberFormat="1" applyFont="1" applyBorder="1">
      <alignment vertical="center"/>
    </xf>
    <xf numFmtId="178" fontId="7" fillId="0" borderId="0" xfId="0" applyNumberFormat="1" applyFont="1">
      <alignment vertical="center"/>
    </xf>
    <xf numFmtId="178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78" fontId="0" fillId="0" borderId="38" xfId="0" applyNumberFormat="1" applyBorder="1" applyAlignment="1">
      <alignment horizontal="right" vertical="center"/>
    </xf>
    <xf numFmtId="0" fontId="0" fillId="0" borderId="126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181" fontId="7" fillId="0" borderId="0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vertical="center"/>
    </xf>
    <xf numFmtId="0" fontId="0" fillId="0" borderId="0" xfId="0" applyFill="1" applyBorder="1">
      <alignment vertical="center"/>
    </xf>
    <xf numFmtId="179" fontId="8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3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8" fontId="5" fillId="0" borderId="131" xfId="0" applyNumberFormat="1" applyFont="1" applyBorder="1" applyAlignment="1">
      <alignment horizontal="left" vertical="center"/>
    </xf>
    <xf numFmtId="178" fontId="5" fillId="0" borderId="75" xfId="0" applyNumberFormat="1" applyFont="1" applyBorder="1" applyAlignment="1">
      <alignment horizontal="right" vertical="center"/>
    </xf>
    <xf numFmtId="0" fontId="23" fillId="0" borderId="75" xfId="0" applyFont="1" applyBorder="1" applyAlignment="1">
      <alignment horizontal="center" vertical="center"/>
    </xf>
    <xf numFmtId="178" fontId="23" fillId="0" borderId="75" xfId="0" applyNumberFormat="1" applyFont="1" applyBorder="1" applyAlignment="1">
      <alignment horizontal="left" vertical="center"/>
    </xf>
    <xf numFmtId="0" fontId="23" fillId="0" borderId="75" xfId="0" applyFont="1" applyBorder="1" applyAlignment="1">
      <alignment horizontal="left" vertical="center"/>
    </xf>
    <xf numFmtId="178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0" fillId="0" borderId="0" xfId="0" applyBorder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178" fontId="23" fillId="0" borderId="0" xfId="0" applyNumberFormat="1" applyFont="1" applyBorder="1" applyAlignment="1">
      <alignment horizontal="center" vertical="center"/>
    </xf>
    <xf numFmtId="178" fontId="0" fillId="0" borderId="132" xfId="0" applyNumberFormat="1" applyBorder="1" applyAlignment="1">
      <alignment horizontal="right" vertical="center"/>
    </xf>
    <xf numFmtId="181" fontId="7" fillId="0" borderId="58" xfId="0" applyNumberFormat="1" applyFont="1" applyFill="1" applyBorder="1" applyAlignment="1">
      <alignment vertical="center"/>
    </xf>
    <xf numFmtId="181" fontId="7" fillId="0" borderId="0" xfId="0" applyNumberFormat="1" applyFont="1" applyFill="1" applyBorder="1" applyAlignment="1">
      <alignment vertical="center"/>
    </xf>
    <xf numFmtId="178" fontId="5" fillId="0" borderId="12" xfId="0" applyNumberFormat="1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/>
    </xf>
    <xf numFmtId="178" fontId="23" fillId="0" borderId="12" xfId="0" applyNumberFormat="1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179" fontId="8" fillId="0" borderId="38" xfId="0" applyNumberFormat="1" applyFont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176" fontId="7" fillId="0" borderId="0" xfId="0" applyNumberFormat="1" applyFont="1" applyFill="1" applyBorder="1">
      <alignment vertical="center"/>
    </xf>
    <xf numFmtId="0" fontId="22" fillId="0" borderId="0" xfId="0" applyFont="1" applyFill="1" applyBorder="1">
      <alignment vertical="center"/>
    </xf>
    <xf numFmtId="0" fontId="3" fillId="0" borderId="1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" fillId="0" borderId="85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14" fontId="0" fillId="2" borderId="32" xfId="0" applyNumberForma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3" fillId="0" borderId="62" xfId="0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/>
      <protection locked="0"/>
    </xf>
    <xf numFmtId="0" fontId="9" fillId="2" borderId="36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177" fontId="0" fillId="4" borderId="1" xfId="0" applyNumberFormat="1" applyFill="1" applyBorder="1" applyAlignment="1" applyProtection="1">
      <alignment horizontal="left" vertical="center"/>
      <protection locked="0"/>
    </xf>
    <xf numFmtId="0" fontId="0" fillId="0" borderId="38" xfId="0" applyBorder="1">
      <alignment vertical="center"/>
    </xf>
    <xf numFmtId="0" fontId="0" fillId="0" borderId="34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38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180" fontId="0" fillId="0" borderId="10" xfId="0" applyNumberFormat="1" applyBorder="1" applyAlignment="1">
      <alignment horizontal="center" vertical="center" shrinkToFit="1"/>
    </xf>
    <xf numFmtId="38" fontId="0" fillId="0" borderId="10" xfId="3" applyFont="1" applyBorder="1" applyAlignment="1" applyProtection="1">
      <alignment horizontal="center" vertical="center"/>
    </xf>
    <xf numFmtId="180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81" fontId="7" fillId="6" borderId="13" xfId="0" applyNumberFormat="1" applyFont="1" applyFill="1" applyBorder="1" applyAlignment="1">
      <alignment horizontal="center" vertical="center"/>
    </xf>
    <xf numFmtId="181" fontId="7" fillId="6" borderId="14" xfId="0" applyNumberFormat="1" applyFont="1" applyFill="1" applyBorder="1" applyAlignment="1">
      <alignment horizontal="center" vertical="center"/>
    </xf>
    <xf numFmtId="181" fontId="7" fillId="5" borderId="13" xfId="0" applyNumberFormat="1" applyFont="1" applyFill="1" applyBorder="1" applyAlignment="1">
      <alignment horizontal="center" vertical="center" shrinkToFit="1"/>
    </xf>
    <xf numFmtId="181" fontId="7" fillId="5" borderId="53" xfId="0" applyNumberFormat="1" applyFont="1" applyFill="1" applyBorder="1" applyAlignment="1">
      <alignment horizontal="center" vertical="center" shrinkToFit="1"/>
    </xf>
    <xf numFmtId="180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4" fillId="0" borderId="81" xfId="0" applyFont="1" applyBorder="1" applyAlignment="1">
      <alignment horizontal="center" vertical="center"/>
    </xf>
    <xf numFmtId="0" fontId="34" fillId="0" borderId="79" xfId="0" applyFont="1" applyBorder="1" applyAlignment="1">
      <alignment horizontal="center" vertical="center"/>
    </xf>
    <xf numFmtId="0" fontId="34" fillId="0" borderId="82" xfId="0" applyFont="1" applyBorder="1" applyAlignment="1">
      <alignment horizontal="center" vertical="center"/>
    </xf>
    <xf numFmtId="0" fontId="33" fillId="0" borderId="78" xfId="0" applyFont="1" applyBorder="1" applyAlignment="1">
      <alignment horizontal="center" vertical="center"/>
    </xf>
    <xf numFmtId="0" fontId="33" fillId="0" borderId="79" xfId="0" applyFont="1" applyBorder="1" applyAlignment="1">
      <alignment horizontal="center" vertical="center"/>
    </xf>
    <xf numFmtId="0" fontId="33" fillId="0" borderId="80" xfId="0" applyFont="1" applyBorder="1" applyAlignment="1">
      <alignment horizontal="center" vertical="center"/>
    </xf>
    <xf numFmtId="178" fontId="29" fillId="0" borderId="0" xfId="0" applyNumberFormat="1" applyFont="1" applyFill="1" applyBorder="1" applyAlignment="1">
      <alignment horizontal="center" vertical="center" shrinkToFit="1"/>
    </xf>
    <xf numFmtId="181" fontId="28" fillId="0" borderId="12" xfId="0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181" fontId="28" fillId="0" borderId="0" xfId="0" applyNumberFormat="1" applyFont="1" applyFill="1" applyBorder="1" applyAlignment="1">
      <alignment horizontal="center" vertical="center"/>
    </xf>
    <xf numFmtId="178" fontId="25" fillId="0" borderId="54" xfId="0" applyNumberFormat="1" applyFont="1" applyBorder="1" applyAlignment="1">
      <alignment horizontal="center" vertical="center" wrapText="1"/>
    </xf>
    <xf numFmtId="178" fontId="25" fillId="0" borderId="77" xfId="0" applyNumberFormat="1" applyFont="1" applyBorder="1" applyAlignment="1">
      <alignment horizontal="center" vertical="center" wrapText="1"/>
    </xf>
    <xf numFmtId="178" fontId="25" fillId="0" borderId="60" xfId="0" applyNumberFormat="1" applyFont="1" applyBorder="1" applyAlignment="1">
      <alignment horizontal="center" vertical="center" wrapText="1"/>
    </xf>
    <xf numFmtId="178" fontId="25" fillId="0" borderId="8" xfId="0" applyNumberFormat="1" applyFont="1" applyBorder="1" applyAlignment="1">
      <alignment horizontal="center" vertical="center" wrapText="1"/>
    </xf>
    <xf numFmtId="178" fontId="25" fillId="0" borderId="0" xfId="0" applyNumberFormat="1" applyFont="1" applyBorder="1" applyAlignment="1">
      <alignment horizontal="center" vertical="center" wrapText="1"/>
    </xf>
    <xf numFmtId="178" fontId="25" fillId="0" borderId="57" xfId="0" applyNumberFormat="1" applyFont="1" applyBorder="1" applyAlignment="1">
      <alignment horizontal="center" vertical="center" wrapText="1"/>
    </xf>
    <xf numFmtId="178" fontId="25" fillId="0" borderId="83" xfId="0" applyNumberFormat="1" applyFont="1" applyBorder="1" applyAlignment="1">
      <alignment horizontal="center" vertical="center" wrapText="1"/>
    </xf>
    <xf numFmtId="181" fontId="28" fillId="6" borderId="7" xfId="0" applyNumberFormat="1" applyFont="1" applyFill="1" applyBorder="1" applyAlignment="1">
      <alignment horizontal="center" vertical="center"/>
    </xf>
    <xf numFmtId="181" fontId="28" fillId="6" borderId="76" xfId="0" applyNumberFormat="1" applyFont="1" applyFill="1" applyBorder="1" applyAlignment="1">
      <alignment horizontal="center" vertical="center"/>
    </xf>
    <xf numFmtId="181" fontId="28" fillId="6" borderId="5" xfId="0" applyNumberFormat="1" applyFont="1" applyFill="1" applyBorder="1" applyAlignment="1">
      <alignment horizontal="center" vertical="center"/>
    </xf>
    <xf numFmtId="181" fontId="28" fillId="6" borderId="6" xfId="0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shrinkToFit="1"/>
    </xf>
    <xf numFmtId="180" fontId="24" fillId="0" borderId="1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181" fontId="7" fillId="5" borderId="128" xfId="0" applyNumberFormat="1" applyFont="1" applyFill="1" applyBorder="1" applyAlignment="1">
      <alignment horizontal="center" vertical="center"/>
    </xf>
    <xf numFmtId="181" fontId="7" fillId="5" borderId="129" xfId="0" applyNumberFormat="1" applyFont="1" applyFill="1" applyBorder="1" applyAlignment="1">
      <alignment horizontal="center" vertical="center"/>
    </xf>
    <xf numFmtId="181" fontId="7" fillId="5" borderId="130" xfId="0" applyNumberFormat="1" applyFont="1" applyFill="1" applyBorder="1" applyAlignment="1">
      <alignment horizontal="center" vertical="center"/>
    </xf>
    <xf numFmtId="0" fontId="18" fillId="0" borderId="114" xfId="0" applyFont="1" applyBorder="1" applyAlignment="1">
      <alignment horizontal="center" vertical="center"/>
    </xf>
    <xf numFmtId="0" fontId="18" fillId="0" borderId="101" xfId="0" applyFont="1" applyBorder="1" applyAlignment="1">
      <alignment horizontal="center" vertical="center"/>
    </xf>
    <xf numFmtId="0" fontId="18" fillId="0" borderId="115" xfId="0" applyFont="1" applyBorder="1" applyAlignment="1">
      <alignment horizontal="center" vertical="center"/>
    </xf>
    <xf numFmtId="0" fontId="21" fillId="2" borderId="111" xfId="0" applyFont="1" applyFill="1" applyBorder="1" applyAlignment="1">
      <alignment horizontal="right" vertical="center"/>
    </xf>
    <xf numFmtId="0" fontId="21" fillId="2" borderId="112" xfId="0" applyFont="1" applyFill="1" applyBorder="1" applyAlignment="1">
      <alignment horizontal="right" vertical="center"/>
    </xf>
    <xf numFmtId="0" fontId="21" fillId="2" borderId="113" xfId="0" applyFont="1" applyFill="1" applyBorder="1" applyAlignment="1">
      <alignment horizontal="right" vertical="center"/>
    </xf>
    <xf numFmtId="0" fontId="23" fillId="0" borderId="38" xfId="0" applyFont="1" applyBorder="1">
      <alignment vertical="center"/>
    </xf>
    <xf numFmtId="0" fontId="23" fillId="0" borderId="34" xfId="0" applyFont="1" applyBorder="1">
      <alignment vertical="center"/>
    </xf>
    <xf numFmtId="0" fontId="21" fillId="2" borderId="93" xfId="0" applyFont="1" applyFill="1" applyBorder="1" applyAlignment="1">
      <alignment horizontal="right" vertical="center"/>
    </xf>
    <xf numFmtId="0" fontId="21" fillId="2" borderId="94" xfId="0" applyFont="1" applyFill="1" applyBorder="1" applyAlignment="1">
      <alignment horizontal="right" vertical="center"/>
    </xf>
    <xf numFmtId="0" fontId="21" fillId="2" borderId="95" xfId="0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 shrinkToFit="1"/>
    </xf>
    <xf numFmtId="0" fontId="5" fillId="0" borderId="89" xfId="0" applyFont="1" applyBorder="1" applyAlignment="1">
      <alignment vertical="center" shrinkToFit="1"/>
    </xf>
    <xf numFmtId="0" fontId="21" fillId="2" borderId="105" xfId="0" applyFont="1" applyFill="1" applyBorder="1" applyAlignment="1">
      <alignment horizontal="right" vertical="center"/>
    </xf>
    <xf numFmtId="0" fontId="20" fillId="2" borderId="93" xfId="0" applyFont="1" applyFill="1" applyBorder="1" applyAlignment="1">
      <alignment horizontal="right" vertical="center"/>
    </xf>
    <xf numFmtId="0" fontId="22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vertical="center" shrinkToFit="1"/>
    </xf>
    <xf numFmtId="180" fontId="24" fillId="0" borderId="10" xfId="0" applyNumberFormat="1" applyFont="1" applyBorder="1" applyAlignment="1">
      <alignment horizontal="center" vertical="center" shrinkToFit="1"/>
    </xf>
    <xf numFmtId="38" fontId="24" fillId="0" borderId="10" xfId="3" applyFont="1" applyBorder="1" applyAlignment="1" applyProtection="1">
      <alignment horizontal="center" vertical="center"/>
    </xf>
    <xf numFmtId="181" fontId="7" fillId="5" borderId="13" xfId="0" applyNumberFormat="1" applyFont="1" applyFill="1" applyBorder="1" applyAlignment="1">
      <alignment horizontal="center" vertical="center"/>
    </xf>
    <xf numFmtId="181" fontId="7" fillId="5" borderId="53" xfId="0" applyNumberFormat="1" applyFont="1" applyFill="1" applyBorder="1" applyAlignment="1">
      <alignment horizontal="center" vertical="center"/>
    </xf>
    <xf numFmtId="181" fontId="7" fillId="5" borderId="14" xfId="0" applyNumberFormat="1" applyFont="1" applyFill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181" fontId="28" fillId="6" borderId="13" xfId="0" applyNumberFormat="1" applyFont="1" applyFill="1" applyBorder="1" applyAlignment="1">
      <alignment horizontal="center" vertical="center"/>
    </xf>
    <xf numFmtId="181" fontId="28" fillId="6" borderId="14" xfId="0" applyNumberFormat="1" applyFont="1" applyFill="1" applyBorder="1" applyAlignment="1">
      <alignment horizontal="center" vertical="center"/>
    </xf>
    <xf numFmtId="181" fontId="7" fillId="5" borderId="5" xfId="0" applyNumberFormat="1" applyFont="1" applyFill="1" applyBorder="1" applyAlignment="1">
      <alignment horizontal="center" vertical="center"/>
    </xf>
    <xf numFmtId="181" fontId="7" fillId="5" borderId="11" xfId="0" applyNumberFormat="1" applyFont="1" applyFill="1" applyBorder="1" applyAlignment="1">
      <alignment horizontal="center" vertical="center"/>
    </xf>
    <xf numFmtId="181" fontId="7" fillId="5" borderId="6" xfId="0" applyNumberFormat="1" applyFont="1" applyFill="1" applyBorder="1" applyAlignment="1">
      <alignment horizontal="center" vertical="center"/>
    </xf>
    <xf numFmtId="0" fontId="9" fillId="2" borderId="117" xfId="0" applyFont="1" applyFill="1" applyBorder="1" applyAlignment="1">
      <alignment horizontal="center" vertical="center"/>
    </xf>
    <xf numFmtId="0" fontId="9" fillId="0" borderId="61" xfId="0" applyFont="1" applyBorder="1" applyAlignment="1" applyProtection="1">
      <alignment horizontal="center" vertical="center"/>
      <protection locked="0"/>
    </xf>
    <xf numFmtId="0" fontId="9" fillId="2" borderId="35" xfId="0" applyFont="1" applyFill="1" applyBorder="1" applyAlignment="1">
      <alignment horizontal="center" vertical="center"/>
    </xf>
    <xf numFmtId="0" fontId="3" fillId="2" borderId="133" xfId="0" applyFont="1" applyFill="1" applyBorder="1" applyAlignment="1">
      <alignment horizontal="center" vertical="center"/>
    </xf>
    <xf numFmtId="0" fontId="3" fillId="2" borderId="134" xfId="0" applyFont="1" applyFill="1" applyBorder="1" applyAlignment="1">
      <alignment horizontal="center" vertical="center"/>
    </xf>
    <xf numFmtId="181" fontId="7" fillId="0" borderId="60" xfId="0" applyNumberFormat="1" applyFont="1" applyFill="1" applyBorder="1" applyAlignment="1">
      <alignment vertical="center" shrinkToFit="1"/>
    </xf>
    <xf numFmtId="178" fontId="7" fillId="7" borderId="13" xfId="0" applyNumberFormat="1" applyFont="1" applyFill="1" applyBorder="1" applyAlignment="1">
      <alignment horizontal="center" vertical="center"/>
    </xf>
    <xf numFmtId="178" fontId="7" fillId="7" borderId="53" xfId="0" applyNumberFormat="1" applyFont="1" applyFill="1" applyBorder="1" applyAlignment="1">
      <alignment horizontal="center" vertical="center"/>
    </xf>
    <xf numFmtId="178" fontId="7" fillId="7" borderId="14" xfId="0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>
      <alignment vertical="center"/>
    </xf>
  </cellXfs>
  <cellStyles count="4">
    <cellStyle name="桁区切り" xfId="3" builtinId="6"/>
    <cellStyle name="桁区切り 2" xfId="2" xr:uid="{00000000-0005-0000-0000-000002000000}"/>
    <cellStyle name="標準" xfId="0" builtinId="0"/>
    <cellStyle name="標準 2" xfId="1" xr:uid="{00000000-0005-0000-0000-000004000000}"/>
  </cellStyles>
  <dxfs count="124"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0000FF"/>
      </font>
    </dxf>
    <dxf>
      <font>
        <b/>
        <i val="0"/>
        <color theme="5" tint="-0.24994659260841701"/>
      </font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auto="1"/>
      </font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  <color rgb="FF0000FF"/>
      </font>
    </dxf>
    <dxf>
      <font>
        <b/>
        <i val="0"/>
        <color rgb="FFC65911"/>
      </font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C65911"/>
      <color rgb="FF0000FF"/>
      <color rgb="FFFFCCFF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59</xdr:row>
      <xdr:rowOff>81643</xdr:rowOff>
    </xdr:from>
    <xdr:to>
      <xdr:col>13</xdr:col>
      <xdr:colOff>362064</xdr:colOff>
      <xdr:row>63</xdr:row>
      <xdr:rowOff>196454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E72A108-EC83-45AF-ADA9-B8E82DE3B8E6}"/>
            </a:ext>
          </a:extLst>
        </xdr:cNvPr>
        <xdr:cNvSpPr txBox="1"/>
      </xdr:nvSpPr>
      <xdr:spPr>
        <a:xfrm>
          <a:off x="68035" y="9701893"/>
          <a:ext cx="4633858" cy="1019686"/>
        </a:xfrm>
        <a:prstGeom prst="rect">
          <a:avLst/>
        </a:prstGeom>
        <a:solidFill>
          <a:schemeClr val="lt1"/>
        </a:solidFill>
        <a:ln w="28575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・休工日（休）の合計が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，現場閉所日数となる。･･･①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/>
            <a:t>・作業日（■）と休工日（休）の合計が，対象期間日数となる。･･･②</a:t>
          </a:r>
          <a:endParaRPr kumimoji="1" lang="en-US" altLang="ja-JP" sz="1100"/>
        </a:p>
        <a:p>
          <a:r>
            <a:rPr kumimoji="1" lang="ja-JP" altLang="en-US" sz="1100"/>
            <a:t>・右記の現場閉所率は，①／②により計算される。</a:t>
          </a:r>
          <a:endParaRPr kumimoji="1" lang="en-US" altLang="ja-JP" sz="1100"/>
        </a:p>
        <a:p>
          <a:r>
            <a:rPr kumimoji="1" lang="ja-JP" altLang="en-US" sz="1100"/>
            <a:t>・現場閉所率は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４週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休以上：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日／２８日＝２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８．５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％以上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</a:t>
          </a:r>
          <a:r>
            <a:rPr lang="ja-JP" altLang="en-US"/>
            <a:t> </a:t>
          </a:r>
          <a:endParaRPr lang="en-US" altLang="ja-JP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211459</xdr:colOff>
      <xdr:row>72</xdr:row>
      <xdr:rowOff>114188</xdr:rowOff>
    </xdr:from>
    <xdr:to>
      <xdr:col>24</xdr:col>
      <xdr:colOff>334724</xdr:colOff>
      <xdr:row>80</xdr:row>
      <xdr:rowOff>140802</xdr:rowOff>
    </xdr:to>
    <xdr:sp macro="" textlink="">
      <xdr:nvSpPr>
        <xdr:cNvPr id="3" name="二等辺三角形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 rot="5400000">
          <a:off x="12947085" y="12915087"/>
          <a:ext cx="1169614" cy="123265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211459</xdr:colOff>
      <xdr:row>84</xdr:row>
      <xdr:rowOff>107908</xdr:rowOff>
    </xdr:from>
    <xdr:to>
      <xdr:col>24</xdr:col>
      <xdr:colOff>334724</xdr:colOff>
      <xdr:row>92</xdr:row>
      <xdr:rowOff>134521</xdr:rowOff>
    </xdr:to>
    <xdr:sp macro="" textlink="">
      <xdr:nvSpPr>
        <xdr:cNvPr id="4" name="二等辺三角形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 rot="5400000">
          <a:off x="12947085" y="14737607"/>
          <a:ext cx="1169613" cy="123265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17319</xdr:colOff>
      <xdr:row>74</xdr:row>
      <xdr:rowOff>155864</xdr:rowOff>
    </xdr:from>
    <xdr:to>
      <xdr:col>12</xdr:col>
      <xdr:colOff>296818</xdr:colOff>
      <xdr:row>80</xdr:row>
      <xdr:rowOff>176646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4DEC8A3-83CC-496A-869C-7E22E309BEE3}"/>
            </a:ext>
          </a:extLst>
        </xdr:cNvPr>
        <xdr:cNvSpPr txBox="1"/>
      </xdr:nvSpPr>
      <xdr:spPr>
        <a:xfrm>
          <a:off x="121228" y="12503728"/>
          <a:ext cx="6271590" cy="1371600"/>
        </a:xfrm>
        <a:prstGeom prst="rect">
          <a:avLst/>
        </a:prstGeom>
        <a:solidFill>
          <a:schemeClr val="lt1"/>
        </a:solidFill>
        <a:ln w="28575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324000" bIns="0" rtlCol="0" anchor="ctr" anchorCtr="0"/>
        <a:lstStyle/>
        <a:p>
          <a:r>
            <a:rPr kumimoji="1" lang="ja-JP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・休工日（休）の合計が</a:t>
          </a:r>
          <a:r>
            <a:rPr kumimoji="1" lang="ja-JP" altLang="en-US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，現場閉所日数となる。･･･①</a:t>
          </a:r>
          <a:endParaRPr kumimoji="1" lang="en-US" altLang="ja-JP" sz="12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200">
              <a:latin typeface="+mn-ea"/>
              <a:ea typeface="+mn-ea"/>
            </a:rPr>
            <a:t>・作業日（■）と休工日（休）の合計が，対象期間日数となる。･･･②</a:t>
          </a:r>
          <a:endParaRPr kumimoji="1" lang="en-US" altLang="ja-JP" sz="1200">
            <a:latin typeface="+mn-ea"/>
            <a:ea typeface="+mn-ea"/>
          </a:endParaRPr>
        </a:p>
        <a:p>
          <a:r>
            <a:rPr kumimoji="1" lang="ja-JP" altLang="en-US" sz="1200">
              <a:latin typeface="+mn-ea"/>
              <a:ea typeface="+mn-ea"/>
            </a:rPr>
            <a:t>・右記の現場閉所率は①／②により計算される。</a:t>
          </a:r>
          <a:endParaRPr kumimoji="1" lang="en-US" altLang="ja-JP" sz="1200">
            <a:latin typeface="+mn-ea"/>
            <a:ea typeface="+mn-ea"/>
          </a:endParaRPr>
        </a:p>
        <a:p>
          <a:r>
            <a:rPr kumimoji="1" lang="ja-JP" altLang="en-US" sz="1200">
              <a:latin typeface="+mn-ea"/>
              <a:ea typeface="+mn-ea"/>
            </a:rPr>
            <a:t>・現場閉所率は</a:t>
          </a:r>
          <a:endParaRPr kumimoji="1" lang="en-US" altLang="ja-JP" sz="1200">
            <a:latin typeface="+mn-ea"/>
            <a:ea typeface="+mn-ea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</a:t>
          </a:r>
          <a:r>
            <a:rPr kumimoji="1" lang="ja-JP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４週</a:t>
          </a:r>
          <a:r>
            <a:rPr kumimoji="1" lang="ja-JP" altLang="en-US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８</a:t>
          </a:r>
          <a:r>
            <a:rPr kumimoji="1" lang="ja-JP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休以上：　</a:t>
          </a:r>
          <a:r>
            <a:rPr kumimoji="1" lang="ja-JP" altLang="en-US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８</a:t>
          </a:r>
          <a:r>
            <a:rPr kumimoji="1" lang="ja-JP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日／２８日＝２</a:t>
          </a:r>
          <a:r>
            <a:rPr kumimoji="1" lang="ja-JP" altLang="en-US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８．５</a:t>
          </a:r>
          <a:r>
            <a:rPr kumimoji="1" lang="ja-JP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％</a:t>
          </a:r>
          <a:r>
            <a:rPr kumimoji="1" lang="en-US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ja-JP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以上</a:t>
          </a:r>
          <a:endParaRPr lang="ja-JP" altLang="ja-JP" sz="1200">
            <a:effectLst/>
          </a:endParaRPr>
        </a:p>
        <a:p>
          <a:r>
            <a:rPr kumimoji="1" lang="ja-JP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未達成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kumimoji="1"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通期での４週８休達成＜</a:t>
          </a:r>
          <a:r>
            <a:rPr kumimoji="1"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月単位</a:t>
          </a:r>
          <a:r>
            <a:rPr kumimoji="1"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での４週８休達</a:t>
          </a:r>
          <a:endParaRPr kumimoji="1" lang="en-US" altLang="ja-JP" sz="12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Y39"/>
  <sheetViews>
    <sheetView showGridLines="0" showZeros="0" view="pageBreakPreview" zoomScaleNormal="100" zoomScaleSheetLayoutView="100" workbookViewId="0">
      <selection activeCell="B10" sqref="B10"/>
    </sheetView>
  </sheetViews>
  <sheetFormatPr defaultRowHeight="12.75" x14ac:dyDescent="0.25"/>
  <cols>
    <col min="1" max="1" width="2.86328125" customWidth="1"/>
    <col min="2" max="2" width="9.46484375" bestFit="1" customWidth="1"/>
    <col min="3" max="3" width="6.73046875" customWidth="1"/>
    <col min="4" max="4" width="6.1328125" customWidth="1"/>
    <col min="5" max="6" width="8.86328125" customWidth="1"/>
    <col min="7" max="7" width="7.3984375" customWidth="1"/>
    <col min="9" max="9" width="14" customWidth="1"/>
    <col min="10" max="10" width="6.1328125" customWidth="1"/>
    <col min="11" max="11" width="7.3984375" customWidth="1"/>
    <col min="12" max="12" width="9.265625" customWidth="1"/>
    <col min="13" max="13" width="1.3984375" customWidth="1"/>
    <col min="14" max="14" width="9.46484375" bestFit="1" customWidth="1"/>
    <col min="15" max="15" width="6.73046875" customWidth="1"/>
    <col min="16" max="16" width="20.1328125" customWidth="1"/>
    <col min="17" max="17" width="7.3984375" customWidth="1"/>
    <col min="19" max="19" width="14" customWidth="1"/>
    <col min="20" max="20" width="6.1328125" customWidth="1"/>
    <col min="21" max="21" width="7.3984375" customWidth="1"/>
    <col min="24" max="24" width="13" hidden="1" customWidth="1"/>
    <col min="25" max="25" width="9" hidden="1" customWidth="1"/>
    <col min="26" max="26" width="9" customWidth="1"/>
    <col min="28" max="28" width="13" bestFit="1" customWidth="1"/>
    <col min="30" max="30" width="9" bestFit="1" customWidth="1"/>
  </cols>
  <sheetData>
    <row r="1" spans="2:22" ht="16.5" customHeight="1" thickBot="1" x14ac:dyDescent="0.3">
      <c r="B1" s="58" t="s">
        <v>64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2:22" ht="16.5" customHeight="1" x14ac:dyDescent="0.25">
      <c r="B2" s="67" t="s">
        <v>80</v>
      </c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2:22" ht="16.5" customHeight="1" x14ac:dyDescent="0.25">
      <c r="B3" s="61" t="s">
        <v>60</v>
      </c>
      <c r="C3" s="57"/>
      <c r="D3" s="57"/>
      <c r="E3" s="57"/>
      <c r="F3" s="57"/>
      <c r="G3" s="57"/>
      <c r="H3" s="57"/>
      <c r="I3" s="57"/>
      <c r="J3" s="57"/>
      <c r="K3" s="57"/>
      <c r="L3" s="62"/>
    </row>
    <row r="4" spans="2:22" ht="16.5" customHeight="1" x14ac:dyDescent="0.25">
      <c r="B4" s="61" t="s">
        <v>58</v>
      </c>
      <c r="C4" s="57"/>
      <c r="D4" s="57"/>
      <c r="E4" s="57"/>
      <c r="F4" s="57"/>
      <c r="G4" s="57"/>
      <c r="H4" s="57"/>
      <c r="I4" s="57"/>
      <c r="J4" s="57"/>
      <c r="K4" s="57"/>
      <c r="L4" s="62"/>
    </row>
    <row r="5" spans="2:22" ht="16.5" customHeight="1" x14ac:dyDescent="0.25">
      <c r="B5" s="63" t="s">
        <v>59</v>
      </c>
      <c r="C5" s="57"/>
      <c r="D5" s="57"/>
      <c r="E5" s="57"/>
      <c r="F5" s="57"/>
      <c r="G5" s="57"/>
      <c r="H5" s="57"/>
      <c r="I5" s="57"/>
      <c r="J5" s="57"/>
      <c r="K5" s="57"/>
      <c r="L5" s="62"/>
    </row>
    <row r="6" spans="2:22" ht="16.5" customHeight="1" x14ac:dyDescent="0.25">
      <c r="B6" s="61" t="s">
        <v>61</v>
      </c>
      <c r="C6" s="57"/>
      <c r="D6" s="57"/>
      <c r="E6" s="57"/>
      <c r="F6" s="57"/>
      <c r="G6" s="57"/>
      <c r="H6" s="57"/>
      <c r="I6" s="57"/>
      <c r="J6" s="57"/>
      <c r="K6" s="57"/>
      <c r="L6" s="62"/>
    </row>
    <row r="7" spans="2:22" ht="16.5" customHeight="1" x14ac:dyDescent="0.25">
      <c r="B7" s="63" t="s">
        <v>62</v>
      </c>
      <c r="C7" s="57"/>
      <c r="D7" s="57"/>
      <c r="E7" s="57"/>
      <c r="F7" s="57"/>
      <c r="G7" s="57"/>
      <c r="H7" s="57"/>
      <c r="I7" s="57"/>
      <c r="J7" s="57"/>
      <c r="K7" s="57"/>
      <c r="L7" s="62"/>
    </row>
    <row r="8" spans="2:22" ht="16.5" customHeight="1" x14ac:dyDescent="0.25">
      <c r="B8" s="61" t="s">
        <v>63</v>
      </c>
      <c r="C8" s="57"/>
      <c r="D8" s="57"/>
      <c r="E8" s="57"/>
      <c r="F8" s="57"/>
      <c r="G8" s="57"/>
      <c r="H8" s="57"/>
      <c r="I8" s="57"/>
      <c r="J8" s="57"/>
      <c r="K8" s="57"/>
      <c r="L8" s="62"/>
    </row>
    <row r="9" spans="2:22" ht="16.5" customHeight="1" x14ac:dyDescent="0.25">
      <c r="B9" s="63" t="s">
        <v>65</v>
      </c>
      <c r="C9" s="57"/>
      <c r="D9" s="57"/>
      <c r="E9" s="57"/>
      <c r="F9" s="57"/>
      <c r="G9" s="57"/>
      <c r="H9" s="57"/>
      <c r="I9" s="57"/>
      <c r="J9" s="57"/>
      <c r="K9" s="57"/>
      <c r="L9" s="62"/>
    </row>
    <row r="10" spans="2:22" ht="16.5" customHeight="1" thickBot="1" x14ac:dyDescent="0.3"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6"/>
    </row>
    <row r="11" spans="2:22" ht="16.5" customHeight="1" x14ac:dyDescent="0.25">
      <c r="B11" s="3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2:22" ht="16.5" customHeight="1" thickBot="1" x14ac:dyDescent="0.3">
      <c r="B12" s="33" t="s">
        <v>35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21"/>
      <c r="O12" s="30"/>
      <c r="P12" s="30"/>
      <c r="Q12" s="30"/>
      <c r="R12" s="30"/>
      <c r="S12" s="30"/>
      <c r="T12" s="30"/>
      <c r="U12" s="30"/>
      <c r="V12" s="30"/>
    </row>
    <row r="13" spans="2:22" ht="16.5" customHeight="1" x14ac:dyDescent="0.25">
      <c r="B13" s="18" t="s">
        <v>42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30"/>
      <c r="O13" s="30"/>
      <c r="P13" s="30"/>
      <c r="Q13" s="30"/>
      <c r="R13" s="30"/>
      <c r="S13" s="30"/>
      <c r="T13" s="30"/>
      <c r="U13" s="30"/>
      <c r="V13" s="30"/>
    </row>
    <row r="14" spans="2:22" ht="16.5" customHeight="1" x14ac:dyDescent="0.25">
      <c r="B14" s="25" t="s">
        <v>40</v>
      </c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1"/>
      <c r="N14" s="30"/>
      <c r="O14" s="30"/>
      <c r="P14" s="30"/>
      <c r="Q14" s="30"/>
      <c r="R14" s="30"/>
      <c r="S14" s="30"/>
      <c r="T14" s="30"/>
      <c r="U14" s="30"/>
      <c r="V14" s="30"/>
    </row>
    <row r="15" spans="2:22" ht="16.5" customHeight="1" x14ac:dyDescent="0.25">
      <c r="B15" s="25" t="s">
        <v>41</v>
      </c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21"/>
      <c r="N15" s="30"/>
      <c r="O15" s="30"/>
      <c r="P15" s="30"/>
      <c r="Q15" s="30"/>
      <c r="R15" s="30"/>
      <c r="S15" s="30"/>
      <c r="T15" s="30"/>
      <c r="U15" s="30"/>
      <c r="V15" s="30"/>
    </row>
    <row r="16" spans="2:22" ht="16.5" customHeight="1" x14ac:dyDescent="0.25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4"/>
      <c r="M16" s="21"/>
      <c r="N16" s="30"/>
      <c r="O16" s="30"/>
      <c r="P16" s="30"/>
      <c r="Q16" s="30"/>
      <c r="R16" s="30"/>
      <c r="S16" s="30"/>
      <c r="T16" s="30"/>
      <c r="U16" s="30"/>
      <c r="V16" s="30"/>
    </row>
    <row r="17" spans="2:22" ht="16.5" customHeight="1" x14ac:dyDescent="0.25">
      <c r="B17" s="22" t="s">
        <v>51</v>
      </c>
      <c r="C17" s="23"/>
      <c r="D17" s="23"/>
      <c r="E17" s="23"/>
      <c r="F17" s="23"/>
      <c r="G17" s="23"/>
      <c r="H17" s="23"/>
      <c r="I17" s="23"/>
      <c r="J17" s="23"/>
      <c r="K17" s="23"/>
      <c r="L17" s="24"/>
      <c r="M17" s="21"/>
      <c r="N17" s="30"/>
      <c r="O17" s="30"/>
      <c r="P17" s="30"/>
      <c r="Q17" s="30"/>
      <c r="R17" s="30"/>
      <c r="S17" s="30"/>
      <c r="T17" s="30"/>
      <c r="U17" s="30"/>
      <c r="V17" s="30"/>
    </row>
    <row r="18" spans="2:22" ht="16.5" customHeight="1" x14ac:dyDescent="0.25">
      <c r="B18" s="25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4"/>
      <c r="M18" s="21"/>
      <c r="N18" s="30"/>
      <c r="O18" s="30"/>
      <c r="P18" s="30"/>
      <c r="Q18" s="30"/>
      <c r="R18" s="30"/>
      <c r="S18" s="30"/>
      <c r="T18" s="30"/>
      <c r="U18" s="30"/>
      <c r="V18" s="30"/>
    </row>
    <row r="19" spans="2:22" ht="16.5" customHeight="1" x14ac:dyDescent="0.25">
      <c r="B19" s="22" t="s">
        <v>44</v>
      </c>
      <c r="C19" s="23"/>
      <c r="D19" s="23"/>
      <c r="E19" s="23"/>
      <c r="F19" s="23"/>
      <c r="G19" s="23"/>
      <c r="H19" s="23"/>
      <c r="I19" s="23"/>
      <c r="J19" s="23"/>
      <c r="K19" s="23"/>
      <c r="L19" s="24"/>
      <c r="M19" s="21"/>
      <c r="N19" s="30"/>
      <c r="O19" s="30"/>
      <c r="P19" s="30"/>
      <c r="Q19" s="30"/>
      <c r="R19" s="30"/>
      <c r="S19" s="30"/>
      <c r="T19" s="30"/>
      <c r="U19" s="30"/>
      <c r="V19" s="30"/>
    </row>
    <row r="20" spans="2:22" ht="16.5" customHeight="1" x14ac:dyDescent="0.25">
      <c r="B20" s="25" t="s">
        <v>45</v>
      </c>
      <c r="C20" s="23"/>
      <c r="D20" s="23"/>
      <c r="E20" s="23"/>
      <c r="F20" s="23"/>
      <c r="G20" s="23"/>
      <c r="H20" s="23"/>
      <c r="I20" s="23"/>
      <c r="J20" s="23"/>
      <c r="K20" s="23"/>
      <c r="L20" s="24"/>
      <c r="M20" s="21"/>
      <c r="N20" s="30"/>
      <c r="O20" s="30"/>
      <c r="P20" s="30"/>
      <c r="Q20" s="30"/>
      <c r="R20" s="30"/>
      <c r="S20" s="30"/>
      <c r="T20" s="30"/>
      <c r="U20" s="30"/>
      <c r="V20" s="30"/>
    </row>
    <row r="21" spans="2:22" ht="16.5" customHeight="1" x14ac:dyDescent="0.25">
      <c r="B21" s="22" t="s">
        <v>46</v>
      </c>
      <c r="C21" s="23"/>
      <c r="D21" s="23"/>
      <c r="E21" s="23"/>
      <c r="F21" s="23"/>
      <c r="G21" s="23"/>
      <c r="H21" s="23"/>
      <c r="I21" s="23"/>
      <c r="J21" s="23"/>
      <c r="K21" s="23"/>
      <c r="L21" s="24"/>
      <c r="M21" s="21"/>
      <c r="N21" s="30"/>
      <c r="O21" s="30"/>
      <c r="P21" s="30"/>
      <c r="Q21" s="30"/>
      <c r="R21" s="30"/>
      <c r="S21" s="30"/>
      <c r="T21" s="30"/>
      <c r="U21" s="30"/>
      <c r="V21" s="30"/>
    </row>
    <row r="22" spans="2:22" ht="16.5" customHeight="1" thickBot="1" x14ac:dyDescent="0.3">
      <c r="B22" s="32"/>
      <c r="C22" s="26"/>
      <c r="D22" s="26"/>
      <c r="E22" s="26"/>
      <c r="F22" s="26"/>
      <c r="G22" s="26"/>
      <c r="H22" s="26"/>
      <c r="I22" s="26"/>
      <c r="J22" s="26"/>
      <c r="K22" s="26"/>
      <c r="L22" s="27"/>
      <c r="M22" s="21"/>
      <c r="N22" s="30"/>
      <c r="O22" s="30"/>
      <c r="P22" s="30"/>
      <c r="Q22" s="30"/>
      <c r="R22" s="30"/>
      <c r="S22" s="30"/>
      <c r="T22" s="30"/>
      <c r="U22" s="30"/>
      <c r="V22" s="30"/>
    </row>
    <row r="23" spans="2:22" ht="16.5" customHeight="1" x14ac:dyDescent="0.25">
      <c r="B23" s="3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30"/>
      <c r="O23" s="30"/>
      <c r="P23" s="30"/>
      <c r="Q23" s="30"/>
      <c r="R23" s="30"/>
      <c r="S23" s="30"/>
      <c r="T23" s="30"/>
      <c r="U23" s="30"/>
      <c r="V23" s="30"/>
    </row>
    <row r="24" spans="2:22" ht="16.5" customHeight="1" thickBot="1" x14ac:dyDescent="0.3">
      <c r="B24" s="30" t="s">
        <v>56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2:22" ht="16.5" customHeight="1" x14ac:dyDescent="0.25">
      <c r="B25" s="12" t="s">
        <v>47</v>
      </c>
      <c r="C25" s="13"/>
      <c r="D25" s="13"/>
      <c r="E25" s="13"/>
      <c r="F25" s="13"/>
      <c r="G25" s="13"/>
      <c r="H25" s="13"/>
      <c r="I25" s="13"/>
      <c r="J25" s="13"/>
      <c r="K25" s="52"/>
      <c r="L25" s="53"/>
    </row>
    <row r="26" spans="2:22" ht="16.5" customHeight="1" x14ac:dyDescent="0.25">
      <c r="B26" s="14"/>
      <c r="C26" s="15"/>
      <c r="D26" s="15"/>
      <c r="E26" s="15"/>
      <c r="F26" s="15"/>
      <c r="G26" s="15"/>
      <c r="H26" s="15"/>
      <c r="I26" s="15"/>
      <c r="J26" s="15"/>
      <c r="K26" s="23"/>
      <c r="L26" s="54"/>
    </row>
    <row r="27" spans="2:22" ht="16.5" customHeight="1" x14ac:dyDescent="0.25">
      <c r="B27" s="16" t="s">
        <v>81</v>
      </c>
      <c r="C27" s="15"/>
      <c r="D27" s="15"/>
      <c r="E27" s="15"/>
      <c r="F27" s="15"/>
      <c r="G27" s="15"/>
      <c r="H27" s="15"/>
      <c r="I27" s="15"/>
      <c r="J27" s="15"/>
      <c r="K27" s="23"/>
      <c r="L27" s="54"/>
    </row>
    <row r="28" spans="2:22" ht="16.5" customHeight="1" x14ac:dyDescent="0.25">
      <c r="B28" s="16" t="s">
        <v>48</v>
      </c>
      <c r="C28" s="15"/>
      <c r="D28" s="15"/>
      <c r="E28" s="15"/>
      <c r="F28" s="15"/>
      <c r="G28" s="15"/>
      <c r="H28" s="15"/>
      <c r="I28" s="15"/>
      <c r="J28" s="15"/>
      <c r="K28" s="23"/>
      <c r="L28" s="54"/>
    </row>
    <row r="29" spans="2:22" ht="16.5" customHeight="1" x14ac:dyDescent="0.25">
      <c r="B29" s="17" t="s">
        <v>28</v>
      </c>
      <c r="C29" s="15" t="s">
        <v>49</v>
      </c>
      <c r="D29" s="15"/>
      <c r="E29" s="15"/>
      <c r="F29" s="15"/>
      <c r="G29" s="15"/>
      <c r="H29" s="15"/>
      <c r="I29" s="15"/>
      <c r="J29" s="15"/>
      <c r="K29" s="23"/>
      <c r="L29" s="54"/>
    </row>
    <row r="30" spans="2:22" ht="16.5" customHeight="1" x14ac:dyDescent="0.25">
      <c r="B30" s="16" t="s">
        <v>29</v>
      </c>
      <c r="C30" s="15" t="s">
        <v>50</v>
      </c>
      <c r="D30" s="15"/>
      <c r="E30" s="15"/>
      <c r="F30" s="15"/>
      <c r="G30" s="15"/>
      <c r="H30" s="15"/>
      <c r="I30" s="15"/>
      <c r="J30" s="15"/>
      <c r="K30" s="23"/>
      <c r="L30" s="54"/>
    </row>
    <row r="31" spans="2:22" ht="16.5" customHeight="1" x14ac:dyDescent="0.25">
      <c r="B31" s="17" t="s">
        <v>28</v>
      </c>
      <c r="C31" s="15" t="s">
        <v>14</v>
      </c>
      <c r="D31" s="15"/>
      <c r="E31" s="15"/>
      <c r="F31" s="15"/>
      <c r="G31" s="15"/>
      <c r="H31" s="15"/>
      <c r="I31" s="15"/>
      <c r="J31" s="15"/>
      <c r="K31" s="23"/>
      <c r="L31" s="54"/>
    </row>
    <row r="32" spans="2:22" ht="16.5" customHeight="1" x14ac:dyDescent="0.25">
      <c r="B32" s="16"/>
      <c r="C32" s="15"/>
      <c r="D32" s="15"/>
      <c r="E32" s="15"/>
      <c r="F32" s="15"/>
      <c r="G32" s="15"/>
      <c r="H32" s="15"/>
      <c r="I32" s="15"/>
      <c r="J32" s="15"/>
      <c r="K32" s="23"/>
      <c r="L32" s="54"/>
    </row>
    <row r="33" spans="2:12" ht="16.5" customHeight="1" x14ac:dyDescent="0.25">
      <c r="B33" s="16" t="s">
        <v>82</v>
      </c>
      <c r="C33" s="15"/>
      <c r="D33" s="15"/>
      <c r="E33" s="15"/>
      <c r="F33" s="15"/>
      <c r="G33" s="15"/>
      <c r="H33" s="15"/>
      <c r="I33" s="15"/>
      <c r="J33" s="15"/>
      <c r="K33" s="23"/>
      <c r="L33" s="54"/>
    </row>
    <row r="34" spans="2:12" ht="16.5" customHeight="1" x14ac:dyDescent="0.25">
      <c r="B34" s="16" t="s">
        <v>52</v>
      </c>
      <c r="C34" s="15"/>
      <c r="D34" s="15"/>
      <c r="E34" s="15"/>
      <c r="F34" s="15"/>
      <c r="G34" s="15"/>
      <c r="H34" s="15"/>
      <c r="I34" s="15"/>
      <c r="J34" s="15"/>
      <c r="K34" s="23"/>
      <c r="L34" s="54"/>
    </row>
    <row r="35" spans="2:12" ht="16.5" customHeight="1" x14ac:dyDescent="0.25">
      <c r="B35" s="17" t="s">
        <v>4</v>
      </c>
      <c r="C35" s="15" t="s">
        <v>55</v>
      </c>
      <c r="D35" s="15"/>
      <c r="E35" s="15"/>
      <c r="F35" s="15"/>
      <c r="G35" s="15"/>
      <c r="H35" s="15"/>
      <c r="I35" s="15"/>
      <c r="J35" s="15"/>
      <c r="K35" s="23"/>
      <c r="L35" s="54"/>
    </row>
    <row r="36" spans="2:12" ht="16.5" customHeight="1" x14ac:dyDescent="0.25">
      <c r="B36" s="17" t="s">
        <v>30</v>
      </c>
      <c r="C36" s="15" t="s">
        <v>57</v>
      </c>
      <c r="D36" s="15"/>
      <c r="E36" s="15"/>
      <c r="F36" s="15"/>
      <c r="G36" s="15"/>
      <c r="H36" s="15"/>
      <c r="I36" s="15"/>
      <c r="J36" s="15"/>
      <c r="K36" s="23"/>
      <c r="L36" s="54"/>
    </row>
    <row r="37" spans="2:12" ht="16.5" customHeight="1" x14ac:dyDescent="0.25">
      <c r="B37" s="17" t="s">
        <v>53</v>
      </c>
      <c r="C37" s="15" t="s">
        <v>54</v>
      </c>
      <c r="D37" s="15"/>
      <c r="E37" s="15"/>
      <c r="F37" s="15"/>
      <c r="G37" s="15"/>
      <c r="H37" s="15"/>
      <c r="I37" s="15"/>
      <c r="J37" s="15"/>
      <c r="K37" s="23"/>
      <c r="L37" s="54"/>
    </row>
    <row r="38" spans="2:12" ht="16.5" customHeight="1" thickBot="1" x14ac:dyDescent="0.3">
      <c r="B38" s="28"/>
      <c r="C38" s="29"/>
      <c r="D38" s="29"/>
      <c r="E38" s="29"/>
      <c r="F38" s="29"/>
      <c r="G38" s="29"/>
      <c r="H38" s="29"/>
      <c r="I38" s="29"/>
      <c r="J38" s="29"/>
      <c r="K38" s="55"/>
      <c r="L38" s="56"/>
    </row>
    <row r="39" spans="2:12" ht="16.5" customHeight="1" x14ac:dyDescent="0.25"/>
  </sheetData>
  <phoneticPr fontId="2"/>
  <printOptions horizontalCentered="1" verticalCentered="1"/>
  <pageMargins left="0.70866141732283472" right="0.51181102362204722" top="0.39370078740157483" bottom="0.3937007874015748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50"/>
  <sheetViews>
    <sheetView showGridLines="0" showZeros="0" view="pageBreakPreview" zoomScaleNormal="100" zoomScaleSheetLayoutView="100" workbookViewId="0">
      <selection activeCell="D4" sqref="D4:E4"/>
    </sheetView>
  </sheetViews>
  <sheetFormatPr defaultRowHeight="29.25" customHeight="1" x14ac:dyDescent="0.25"/>
  <cols>
    <col min="1" max="1" width="8" customWidth="1"/>
    <col min="2" max="2" width="12.3984375" customWidth="1"/>
    <col min="3" max="3" width="11.3984375" bestFit="1" customWidth="1"/>
    <col min="4" max="4" width="21.46484375" customWidth="1"/>
    <col min="5" max="5" width="7.1328125" bestFit="1" customWidth="1"/>
    <col min="6" max="6" width="10.46484375" bestFit="1" customWidth="1"/>
    <col min="7" max="7" width="9" customWidth="1"/>
    <col min="8" max="10" width="9" hidden="1" customWidth="1"/>
    <col min="11" max="11" width="9" customWidth="1"/>
    <col min="12" max="12" width="4.46484375" customWidth="1"/>
    <col min="13" max="13" width="9.265625" customWidth="1"/>
    <col min="14" max="14" width="2.86328125" customWidth="1"/>
    <col min="15" max="16" width="9" customWidth="1"/>
  </cols>
  <sheetData>
    <row r="1" spans="2:13" ht="29.25" customHeight="1" x14ac:dyDescent="0.25">
      <c r="B1" s="11"/>
      <c r="E1" s="5"/>
    </row>
    <row r="2" spans="2:13" ht="30" customHeight="1" x14ac:dyDescent="0.25">
      <c r="F2" s="1"/>
      <c r="G2" s="1"/>
    </row>
    <row r="3" spans="2:13" ht="29.25" customHeight="1" x14ac:dyDescent="0.25">
      <c r="B3" s="50" t="s">
        <v>13</v>
      </c>
      <c r="C3" s="1"/>
      <c r="D3" s="51"/>
      <c r="E3" s="51"/>
      <c r="H3">
        <v>2018</v>
      </c>
      <c r="I3">
        <v>1</v>
      </c>
      <c r="J3">
        <v>2</v>
      </c>
      <c r="M3" s="3"/>
    </row>
    <row r="4" spans="2:13" ht="29.25" customHeight="1" x14ac:dyDescent="0.25">
      <c r="B4" s="42" t="s">
        <v>7</v>
      </c>
      <c r="C4" s="2" t="s">
        <v>12</v>
      </c>
      <c r="D4" s="308">
        <v>2026</v>
      </c>
      <c r="E4" s="308"/>
      <c r="H4">
        <v>2019</v>
      </c>
      <c r="I4">
        <v>3</v>
      </c>
      <c r="J4">
        <v>4</v>
      </c>
      <c r="M4" s="3"/>
    </row>
    <row r="5" spans="2:13" ht="29.25" customHeight="1" x14ac:dyDescent="0.25">
      <c r="B5" s="48" t="s">
        <v>6</v>
      </c>
      <c r="C5" s="9"/>
      <c r="D5" s="306"/>
      <c r="E5" s="307"/>
      <c r="H5">
        <v>2020</v>
      </c>
      <c r="I5">
        <v>5</v>
      </c>
      <c r="J5">
        <v>6</v>
      </c>
      <c r="M5" s="3"/>
    </row>
    <row r="6" spans="2:13" ht="29.25" customHeight="1" x14ac:dyDescent="0.25">
      <c r="B6" s="303" t="s">
        <v>5</v>
      </c>
      <c r="C6" s="46" t="s">
        <v>27</v>
      </c>
      <c r="D6" s="49"/>
      <c r="E6" s="10" t="str">
        <f>IF(D6="","",TEXT(D6,"(AAA)"))</f>
        <v/>
      </c>
      <c r="F6" t="s">
        <v>36</v>
      </c>
      <c r="H6">
        <v>2021</v>
      </c>
      <c r="I6">
        <v>7</v>
      </c>
      <c r="J6">
        <v>8</v>
      </c>
      <c r="M6" s="3"/>
    </row>
    <row r="7" spans="2:13" ht="29.25" customHeight="1" x14ac:dyDescent="0.25">
      <c r="B7" s="304"/>
      <c r="C7" s="47" t="s">
        <v>31</v>
      </c>
      <c r="D7" s="49"/>
      <c r="E7" s="10" t="str">
        <f>IF(D7="","",TEXT(D7,"(AAA)"))</f>
        <v/>
      </c>
      <c r="F7" t="s">
        <v>37</v>
      </c>
      <c r="H7">
        <v>2022</v>
      </c>
      <c r="I7">
        <v>9</v>
      </c>
      <c r="J7">
        <v>10</v>
      </c>
      <c r="M7" s="3"/>
    </row>
    <row r="8" spans="2:13" ht="29.25" customHeight="1" x14ac:dyDescent="0.25">
      <c r="B8" s="304"/>
      <c r="C8" s="47" t="s">
        <v>16</v>
      </c>
      <c r="D8" s="49"/>
      <c r="E8" s="10" t="str">
        <f>IF(D8="","",TEXT(D8,"(AAA)"))</f>
        <v/>
      </c>
      <c r="F8" t="s">
        <v>38</v>
      </c>
      <c r="H8">
        <v>2023</v>
      </c>
      <c r="I8">
        <v>11</v>
      </c>
      <c r="J8">
        <v>12</v>
      </c>
      <c r="M8" s="3"/>
    </row>
    <row r="9" spans="2:13" ht="29.25" customHeight="1" x14ac:dyDescent="0.25">
      <c r="B9" s="305"/>
      <c r="C9" s="46" t="s">
        <v>15</v>
      </c>
      <c r="D9" s="49"/>
      <c r="E9" s="10" t="str">
        <f>IF(D9="","",TEXT(D9,"(AAA)"))</f>
        <v/>
      </c>
      <c r="F9" t="s">
        <v>39</v>
      </c>
      <c r="H9">
        <v>2024</v>
      </c>
      <c r="I9">
        <v>13</v>
      </c>
      <c r="J9">
        <v>14</v>
      </c>
      <c r="M9" s="3"/>
    </row>
    <row r="10" spans="2:13" ht="29.25" customHeight="1" x14ac:dyDescent="0.25">
      <c r="H10">
        <v>2025</v>
      </c>
      <c r="I10">
        <v>15</v>
      </c>
      <c r="J10">
        <v>16</v>
      </c>
      <c r="M10" s="3"/>
    </row>
    <row r="11" spans="2:13" ht="29.25" customHeight="1" x14ac:dyDescent="0.25">
      <c r="H11">
        <v>2026</v>
      </c>
      <c r="I11">
        <v>17</v>
      </c>
      <c r="J11">
        <v>18</v>
      </c>
      <c r="M11" s="3"/>
    </row>
    <row r="12" spans="2:13" ht="29.25" customHeight="1" x14ac:dyDescent="0.25">
      <c r="H12">
        <v>2027</v>
      </c>
      <c r="I12">
        <v>19</v>
      </c>
      <c r="J12">
        <v>20</v>
      </c>
      <c r="M12" s="3"/>
    </row>
    <row r="13" spans="2:13" ht="29.25" customHeight="1" x14ac:dyDescent="0.25">
      <c r="H13">
        <v>2028</v>
      </c>
      <c r="I13">
        <v>21</v>
      </c>
      <c r="J13">
        <v>22</v>
      </c>
      <c r="M13" s="3"/>
    </row>
    <row r="14" spans="2:13" ht="29.25" customHeight="1" x14ac:dyDescent="0.25">
      <c r="H14">
        <v>2029</v>
      </c>
      <c r="I14">
        <v>23</v>
      </c>
      <c r="J14">
        <v>24</v>
      </c>
      <c r="M14" s="3"/>
    </row>
    <row r="15" spans="2:13" ht="29.25" customHeight="1" x14ac:dyDescent="0.25">
      <c r="H15">
        <v>2030</v>
      </c>
      <c r="I15">
        <v>25</v>
      </c>
      <c r="J15">
        <v>26</v>
      </c>
      <c r="M15" s="3"/>
    </row>
    <row r="16" spans="2:13" ht="29.25" customHeight="1" x14ac:dyDescent="0.25">
      <c r="H16">
        <v>2031</v>
      </c>
      <c r="I16">
        <v>27</v>
      </c>
      <c r="J16">
        <v>28</v>
      </c>
      <c r="M16" s="3"/>
    </row>
    <row r="17" spans="8:13" ht="29.25" customHeight="1" x14ac:dyDescent="0.25">
      <c r="H17">
        <v>2032</v>
      </c>
      <c r="I17">
        <v>29</v>
      </c>
      <c r="J17">
        <v>30</v>
      </c>
      <c r="M17" s="3"/>
    </row>
    <row r="18" spans="8:13" ht="29.25" customHeight="1" x14ac:dyDescent="0.25">
      <c r="H18">
        <v>2033</v>
      </c>
      <c r="I18">
        <v>31</v>
      </c>
      <c r="J18">
        <v>32</v>
      </c>
      <c r="M18" s="3"/>
    </row>
    <row r="19" spans="8:13" ht="29.25" customHeight="1" x14ac:dyDescent="0.25">
      <c r="H19">
        <v>2034</v>
      </c>
      <c r="I19">
        <v>33</v>
      </c>
      <c r="J19">
        <v>34</v>
      </c>
      <c r="M19" s="3"/>
    </row>
    <row r="20" spans="8:13" ht="29.25" customHeight="1" x14ac:dyDescent="0.25">
      <c r="H20">
        <v>2035</v>
      </c>
      <c r="I20">
        <v>35</v>
      </c>
      <c r="J20">
        <v>36</v>
      </c>
      <c r="M20" s="3"/>
    </row>
    <row r="21" spans="8:13" ht="29.25" customHeight="1" x14ac:dyDescent="0.25">
      <c r="H21">
        <v>2036</v>
      </c>
      <c r="I21">
        <v>37</v>
      </c>
      <c r="J21">
        <v>38</v>
      </c>
      <c r="M21" s="3"/>
    </row>
    <row r="22" spans="8:13" ht="29.25" customHeight="1" x14ac:dyDescent="0.25">
      <c r="M22" s="3"/>
    </row>
    <row r="23" spans="8:13" ht="29.25" customHeight="1" x14ac:dyDescent="0.25">
      <c r="M23" s="3"/>
    </row>
    <row r="24" spans="8:13" ht="29.25" customHeight="1" x14ac:dyDescent="0.25">
      <c r="M24" s="3"/>
    </row>
    <row r="25" spans="8:13" ht="29.25" customHeight="1" x14ac:dyDescent="0.25">
      <c r="M25" s="3"/>
    </row>
    <row r="26" spans="8:13" ht="29.25" customHeight="1" x14ac:dyDescent="0.25">
      <c r="M26" s="3"/>
    </row>
    <row r="27" spans="8:13" ht="29.25" customHeight="1" x14ac:dyDescent="0.25">
      <c r="M27" s="3"/>
    </row>
    <row r="28" spans="8:13" ht="29.25" customHeight="1" x14ac:dyDescent="0.25">
      <c r="M28" s="3"/>
    </row>
    <row r="29" spans="8:13" ht="29.25" customHeight="1" x14ac:dyDescent="0.25">
      <c r="M29" s="3"/>
    </row>
    <row r="30" spans="8:13" ht="29.25" customHeight="1" x14ac:dyDescent="0.25">
      <c r="M30" s="3"/>
    </row>
    <row r="31" spans="8:13" ht="29.25" customHeight="1" x14ac:dyDescent="0.25">
      <c r="M31" s="3"/>
    </row>
    <row r="32" spans="8:13" ht="29.25" customHeight="1" x14ac:dyDescent="0.25">
      <c r="M32" s="3"/>
    </row>
    <row r="33" spans="13:13" ht="29.25" customHeight="1" x14ac:dyDescent="0.25">
      <c r="M33" s="3"/>
    </row>
    <row r="34" spans="13:13" ht="29.25" customHeight="1" x14ac:dyDescent="0.25">
      <c r="M34" s="3"/>
    </row>
    <row r="35" spans="13:13" ht="29.25" customHeight="1" x14ac:dyDescent="0.25">
      <c r="M35" s="3"/>
    </row>
    <row r="36" spans="13:13" ht="29.25" customHeight="1" x14ac:dyDescent="0.25">
      <c r="M36" s="3"/>
    </row>
    <row r="37" spans="13:13" ht="29.25" customHeight="1" x14ac:dyDescent="0.25">
      <c r="M37" s="3"/>
    </row>
    <row r="38" spans="13:13" ht="29.25" customHeight="1" x14ac:dyDescent="0.25">
      <c r="M38" s="3"/>
    </row>
    <row r="39" spans="13:13" ht="29.25" customHeight="1" x14ac:dyDescent="0.25">
      <c r="M39" s="3"/>
    </row>
    <row r="40" spans="13:13" ht="29.25" customHeight="1" x14ac:dyDescent="0.25">
      <c r="M40" s="3"/>
    </row>
    <row r="41" spans="13:13" ht="29.25" customHeight="1" x14ac:dyDescent="0.25">
      <c r="M41" s="3"/>
    </row>
    <row r="42" spans="13:13" ht="29.25" customHeight="1" x14ac:dyDescent="0.25">
      <c r="M42" s="3"/>
    </row>
    <row r="43" spans="13:13" ht="29.25" customHeight="1" x14ac:dyDescent="0.25">
      <c r="M43" s="3"/>
    </row>
    <row r="44" spans="13:13" ht="29.25" customHeight="1" x14ac:dyDescent="0.25">
      <c r="M44" s="3"/>
    </row>
    <row r="45" spans="13:13" ht="29.25" customHeight="1" x14ac:dyDescent="0.25">
      <c r="M45" s="3"/>
    </row>
    <row r="46" spans="13:13" ht="29.25" customHeight="1" x14ac:dyDescent="0.25">
      <c r="M46" s="3"/>
    </row>
    <row r="47" spans="13:13" ht="29.25" customHeight="1" x14ac:dyDescent="0.25">
      <c r="M47" s="3"/>
    </row>
    <row r="48" spans="13:13" ht="29.25" customHeight="1" x14ac:dyDescent="0.25">
      <c r="M48" s="3"/>
    </row>
    <row r="49" spans="13:13" ht="29.25" customHeight="1" x14ac:dyDescent="0.25">
      <c r="M49" s="3"/>
    </row>
    <row r="50" spans="13:13" ht="29.25" customHeight="1" x14ac:dyDescent="0.25">
      <c r="M50" s="3"/>
    </row>
    <row r="51" spans="13:13" ht="29.25" customHeight="1" x14ac:dyDescent="0.25">
      <c r="M51" s="3"/>
    </row>
    <row r="52" spans="13:13" ht="29.25" customHeight="1" x14ac:dyDescent="0.25">
      <c r="M52" s="3"/>
    </row>
    <row r="53" spans="13:13" ht="29.25" customHeight="1" x14ac:dyDescent="0.25">
      <c r="M53" s="3"/>
    </row>
    <row r="54" spans="13:13" ht="29.25" customHeight="1" x14ac:dyDescent="0.25">
      <c r="M54" s="3"/>
    </row>
    <row r="55" spans="13:13" ht="29.25" customHeight="1" x14ac:dyDescent="0.25">
      <c r="M55" s="3"/>
    </row>
    <row r="56" spans="13:13" ht="29.25" customHeight="1" x14ac:dyDescent="0.25">
      <c r="M56" s="3"/>
    </row>
    <row r="57" spans="13:13" ht="29.25" customHeight="1" x14ac:dyDescent="0.25">
      <c r="M57" s="3"/>
    </row>
    <row r="58" spans="13:13" ht="29.25" customHeight="1" x14ac:dyDescent="0.25">
      <c r="M58" s="3"/>
    </row>
    <row r="59" spans="13:13" ht="29.25" customHeight="1" x14ac:dyDescent="0.25">
      <c r="M59" s="3"/>
    </row>
    <row r="60" spans="13:13" ht="29.25" customHeight="1" x14ac:dyDescent="0.25">
      <c r="M60" s="3"/>
    </row>
    <row r="61" spans="13:13" ht="29.25" customHeight="1" x14ac:dyDescent="0.25">
      <c r="M61" s="3"/>
    </row>
    <row r="62" spans="13:13" ht="29.25" customHeight="1" x14ac:dyDescent="0.25">
      <c r="M62" s="3"/>
    </row>
    <row r="63" spans="13:13" ht="29.25" customHeight="1" x14ac:dyDescent="0.25">
      <c r="M63" s="3"/>
    </row>
    <row r="64" spans="13:13" ht="29.25" customHeight="1" x14ac:dyDescent="0.25">
      <c r="M64" s="3"/>
    </row>
    <row r="65" spans="13:13" ht="29.25" customHeight="1" x14ac:dyDescent="0.25">
      <c r="M65" s="3"/>
    </row>
    <row r="66" spans="13:13" ht="29.25" customHeight="1" x14ac:dyDescent="0.25">
      <c r="M66" s="3"/>
    </row>
    <row r="67" spans="13:13" ht="29.25" customHeight="1" x14ac:dyDescent="0.25">
      <c r="M67" s="3"/>
    </row>
    <row r="68" spans="13:13" ht="29.25" customHeight="1" x14ac:dyDescent="0.25">
      <c r="M68" s="3"/>
    </row>
    <row r="69" spans="13:13" ht="29.25" customHeight="1" x14ac:dyDescent="0.25">
      <c r="M69" s="3"/>
    </row>
    <row r="70" spans="13:13" ht="29.25" customHeight="1" x14ac:dyDescent="0.25">
      <c r="M70" s="3"/>
    </row>
    <row r="71" spans="13:13" ht="29.25" customHeight="1" x14ac:dyDescent="0.25">
      <c r="M71" s="3"/>
    </row>
    <row r="72" spans="13:13" ht="29.25" customHeight="1" x14ac:dyDescent="0.25">
      <c r="M72" s="3"/>
    </row>
    <row r="73" spans="13:13" ht="29.25" customHeight="1" x14ac:dyDescent="0.25">
      <c r="M73" s="3"/>
    </row>
    <row r="74" spans="13:13" ht="29.25" customHeight="1" x14ac:dyDescent="0.25">
      <c r="M74" s="3"/>
    </row>
    <row r="75" spans="13:13" ht="29.25" customHeight="1" x14ac:dyDescent="0.25">
      <c r="M75" s="3"/>
    </row>
    <row r="76" spans="13:13" ht="29.25" customHeight="1" x14ac:dyDescent="0.25">
      <c r="M76" s="3"/>
    </row>
    <row r="77" spans="13:13" ht="29.25" customHeight="1" x14ac:dyDescent="0.25">
      <c r="M77" s="3"/>
    </row>
    <row r="78" spans="13:13" ht="29.25" customHeight="1" x14ac:dyDescent="0.25">
      <c r="M78" s="3"/>
    </row>
    <row r="79" spans="13:13" ht="29.25" customHeight="1" x14ac:dyDescent="0.25">
      <c r="M79" s="3"/>
    </row>
    <row r="80" spans="13:13" ht="29.25" customHeight="1" x14ac:dyDescent="0.25">
      <c r="M80" s="3"/>
    </row>
    <row r="81" spans="13:13" ht="29.25" customHeight="1" x14ac:dyDescent="0.25">
      <c r="M81" s="3"/>
    </row>
    <row r="82" spans="13:13" ht="29.25" customHeight="1" x14ac:dyDescent="0.25">
      <c r="M82" s="3"/>
    </row>
    <row r="83" spans="13:13" ht="29.25" customHeight="1" x14ac:dyDescent="0.25">
      <c r="M83" s="3"/>
    </row>
    <row r="84" spans="13:13" ht="29.25" customHeight="1" x14ac:dyDescent="0.25">
      <c r="M84" s="3"/>
    </row>
    <row r="85" spans="13:13" ht="29.25" customHeight="1" x14ac:dyDescent="0.25">
      <c r="M85" s="3"/>
    </row>
    <row r="86" spans="13:13" ht="29.25" customHeight="1" x14ac:dyDescent="0.25">
      <c r="M86" s="3"/>
    </row>
    <row r="87" spans="13:13" ht="29.25" customHeight="1" x14ac:dyDescent="0.25">
      <c r="M87" s="3"/>
    </row>
    <row r="88" spans="13:13" ht="29.25" customHeight="1" x14ac:dyDescent="0.25">
      <c r="M88" s="3"/>
    </row>
    <row r="89" spans="13:13" ht="29.25" customHeight="1" x14ac:dyDescent="0.25">
      <c r="M89" s="3"/>
    </row>
    <row r="90" spans="13:13" ht="29.25" customHeight="1" x14ac:dyDescent="0.25">
      <c r="M90" s="3"/>
    </row>
    <row r="91" spans="13:13" ht="29.25" customHeight="1" x14ac:dyDescent="0.25">
      <c r="M91" s="3"/>
    </row>
    <row r="92" spans="13:13" ht="29.25" customHeight="1" x14ac:dyDescent="0.25">
      <c r="M92" s="3"/>
    </row>
    <row r="93" spans="13:13" ht="29.25" customHeight="1" x14ac:dyDescent="0.25">
      <c r="M93" s="3"/>
    </row>
    <row r="94" spans="13:13" ht="29.25" customHeight="1" x14ac:dyDescent="0.25">
      <c r="M94" s="3"/>
    </row>
    <row r="95" spans="13:13" ht="29.25" customHeight="1" x14ac:dyDescent="0.25">
      <c r="M95" s="3"/>
    </row>
    <row r="96" spans="13:13" ht="29.25" customHeight="1" x14ac:dyDescent="0.25">
      <c r="M96" s="3"/>
    </row>
    <row r="97" spans="13:13" ht="29.25" customHeight="1" x14ac:dyDescent="0.25">
      <c r="M97" s="3"/>
    </row>
    <row r="98" spans="13:13" ht="29.25" customHeight="1" x14ac:dyDescent="0.25">
      <c r="M98" s="3"/>
    </row>
    <row r="99" spans="13:13" ht="29.25" customHeight="1" x14ac:dyDescent="0.25">
      <c r="M99" s="3"/>
    </row>
    <row r="100" spans="13:13" ht="29.25" customHeight="1" x14ac:dyDescent="0.25">
      <c r="M100" s="3"/>
    </row>
    <row r="101" spans="13:13" ht="29.25" customHeight="1" x14ac:dyDescent="0.25">
      <c r="M101" s="3"/>
    </row>
    <row r="102" spans="13:13" ht="29.25" customHeight="1" x14ac:dyDescent="0.25">
      <c r="M102" s="3"/>
    </row>
    <row r="103" spans="13:13" ht="29.25" customHeight="1" x14ac:dyDescent="0.25">
      <c r="M103" s="3"/>
    </row>
    <row r="104" spans="13:13" ht="29.25" customHeight="1" x14ac:dyDescent="0.25">
      <c r="M104" s="3"/>
    </row>
    <row r="105" spans="13:13" ht="29.25" customHeight="1" x14ac:dyDescent="0.25">
      <c r="M105" s="3"/>
    </row>
    <row r="106" spans="13:13" ht="29.25" customHeight="1" x14ac:dyDescent="0.25">
      <c r="M106" s="3"/>
    </row>
    <row r="107" spans="13:13" ht="29.25" customHeight="1" x14ac:dyDescent="0.25">
      <c r="M107" s="3"/>
    </row>
    <row r="108" spans="13:13" ht="29.25" customHeight="1" x14ac:dyDescent="0.25">
      <c r="M108" s="3"/>
    </row>
    <row r="109" spans="13:13" ht="29.25" customHeight="1" x14ac:dyDescent="0.25">
      <c r="M109" s="3"/>
    </row>
    <row r="110" spans="13:13" ht="29.25" customHeight="1" x14ac:dyDescent="0.25">
      <c r="M110" s="3"/>
    </row>
    <row r="111" spans="13:13" ht="29.25" customHeight="1" x14ac:dyDescent="0.25">
      <c r="M111" s="3"/>
    </row>
    <row r="112" spans="13:13" ht="29.25" customHeight="1" x14ac:dyDescent="0.25">
      <c r="M112" s="3"/>
    </row>
    <row r="113" spans="13:13" ht="29.25" customHeight="1" x14ac:dyDescent="0.25">
      <c r="M113" s="3"/>
    </row>
    <row r="114" spans="13:13" ht="29.25" customHeight="1" x14ac:dyDescent="0.25">
      <c r="M114" s="3"/>
    </row>
    <row r="115" spans="13:13" ht="29.25" customHeight="1" x14ac:dyDescent="0.25">
      <c r="M115" s="3"/>
    </row>
    <row r="116" spans="13:13" ht="29.25" customHeight="1" x14ac:dyDescent="0.25">
      <c r="M116" s="3"/>
    </row>
    <row r="117" spans="13:13" ht="29.25" customHeight="1" x14ac:dyDescent="0.25">
      <c r="M117" s="3"/>
    </row>
    <row r="118" spans="13:13" ht="29.25" customHeight="1" x14ac:dyDescent="0.25">
      <c r="M118" s="3"/>
    </row>
    <row r="119" spans="13:13" ht="29.25" customHeight="1" x14ac:dyDescent="0.25">
      <c r="M119" s="3"/>
    </row>
    <row r="120" spans="13:13" ht="29.25" customHeight="1" x14ac:dyDescent="0.25">
      <c r="M120" s="3"/>
    </row>
    <row r="121" spans="13:13" ht="29.25" customHeight="1" x14ac:dyDescent="0.25">
      <c r="M121" s="3"/>
    </row>
    <row r="122" spans="13:13" ht="29.25" customHeight="1" x14ac:dyDescent="0.25">
      <c r="M122" s="3"/>
    </row>
    <row r="123" spans="13:13" ht="29.25" customHeight="1" x14ac:dyDescent="0.25">
      <c r="M123" s="3"/>
    </row>
    <row r="124" spans="13:13" ht="29.25" customHeight="1" x14ac:dyDescent="0.25">
      <c r="M124" s="3"/>
    </row>
    <row r="125" spans="13:13" ht="29.25" customHeight="1" x14ac:dyDescent="0.25">
      <c r="M125" s="3"/>
    </row>
    <row r="126" spans="13:13" ht="29.25" customHeight="1" x14ac:dyDescent="0.25">
      <c r="M126" s="3"/>
    </row>
    <row r="127" spans="13:13" ht="29.25" customHeight="1" x14ac:dyDescent="0.25">
      <c r="M127" s="3"/>
    </row>
    <row r="128" spans="13:13" ht="29.25" customHeight="1" x14ac:dyDescent="0.25">
      <c r="M128" s="3"/>
    </row>
    <row r="129" spans="13:13" ht="29.25" customHeight="1" x14ac:dyDescent="0.25">
      <c r="M129" s="3"/>
    </row>
    <row r="130" spans="13:13" ht="29.25" customHeight="1" x14ac:dyDescent="0.25">
      <c r="M130" s="3"/>
    </row>
    <row r="131" spans="13:13" ht="29.25" customHeight="1" x14ac:dyDescent="0.25">
      <c r="M131" s="3"/>
    </row>
    <row r="132" spans="13:13" ht="29.25" customHeight="1" x14ac:dyDescent="0.25">
      <c r="M132" s="3"/>
    </row>
    <row r="133" spans="13:13" ht="29.25" customHeight="1" x14ac:dyDescent="0.25">
      <c r="M133" s="3"/>
    </row>
    <row r="134" spans="13:13" ht="29.25" customHeight="1" x14ac:dyDescent="0.25">
      <c r="M134" s="3"/>
    </row>
    <row r="135" spans="13:13" ht="29.25" customHeight="1" x14ac:dyDescent="0.25">
      <c r="M135" s="3"/>
    </row>
    <row r="136" spans="13:13" ht="29.25" customHeight="1" x14ac:dyDescent="0.25">
      <c r="M136" s="3"/>
    </row>
    <row r="137" spans="13:13" ht="29.25" customHeight="1" x14ac:dyDescent="0.25">
      <c r="M137" s="3"/>
    </row>
    <row r="138" spans="13:13" ht="29.25" customHeight="1" x14ac:dyDescent="0.25">
      <c r="M138" s="3"/>
    </row>
    <row r="139" spans="13:13" ht="29.25" customHeight="1" x14ac:dyDescent="0.25">
      <c r="M139" s="3"/>
    </row>
    <row r="140" spans="13:13" ht="29.25" customHeight="1" x14ac:dyDescent="0.25">
      <c r="M140" s="3"/>
    </row>
    <row r="141" spans="13:13" ht="29.25" customHeight="1" x14ac:dyDescent="0.25">
      <c r="M141" s="3"/>
    </row>
    <row r="142" spans="13:13" ht="29.25" customHeight="1" x14ac:dyDescent="0.25">
      <c r="M142" s="3"/>
    </row>
    <row r="143" spans="13:13" ht="29.25" customHeight="1" x14ac:dyDescent="0.25">
      <c r="M143" s="3"/>
    </row>
    <row r="144" spans="13:13" ht="29.25" customHeight="1" x14ac:dyDescent="0.25">
      <c r="M144" s="3"/>
    </row>
    <row r="145" spans="13:13" ht="29.25" customHeight="1" x14ac:dyDescent="0.25">
      <c r="M145" s="3"/>
    </row>
    <row r="146" spans="13:13" ht="29.25" customHeight="1" x14ac:dyDescent="0.25">
      <c r="M146" s="3"/>
    </row>
    <row r="147" spans="13:13" ht="29.25" customHeight="1" x14ac:dyDescent="0.25">
      <c r="M147" s="3"/>
    </row>
    <row r="148" spans="13:13" ht="29.25" customHeight="1" x14ac:dyDescent="0.25">
      <c r="M148" s="3"/>
    </row>
    <row r="149" spans="13:13" ht="29.25" customHeight="1" x14ac:dyDescent="0.25">
      <c r="M149" s="3"/>
    </row>
    <row r="150" spans="13:13" ht="29.25" customHeight="1" x14ac:dyDescent="0.25">
      <c r="M150" s="3"/>
    </row>
    <row r="151" spans="13:13" ht="29.25" customHeight="1" x14ac:dyDescent="0.25">
      <c r="M151" s="3"/>
    </row>
    <row r="152" spans="13:13" ht="29.25" customHeight="1" x14ac:dyDescent="0.25">
      <c r="M152" s="3"/>
    </row>
    <row r="153" spans="13:13" ht="29.25" customHeight="1" x14ac:dyDescent="0.25">
      <c r="M153" s="3"/>
    </row>
    <row r="154" spans="13:13" ht="29.25" customHeight="1" x14ac:dyDescent="0.25">
      <c r="M154" s="3"/>
    </row>
    <row r="155" spans="13:13" ht="29.25" customHeight="1" x14ac:dyDescent="0.25">
      <c r="M155" s="3"/>
    </row>
    <row r="156" spans="13:13" ht="29.25" customHeight="1" x14ac:dyDescent="0.25">
      <c r="M156" s="3"/>
    </row>
    <row r="157" spans="13:13" ht="29.25" customHeight="1" x14ac:dyDescent="0.25">
      <c r="M157" s="3"/>
    </row>
    <row r="158" spans="13:13" ht="29.25" customHeight="1" x14ac:dyDescent="0.25">
      <c r="M158" s="3"/>
    </row>
    <row r="159" spans="13:13" ht="29.25" customHeight="1" x14ac:dyDescent="0.25">
      <c r="M159" s="3"/>
    </row>
    <row r="160" spans="13:13" ht="29.25" customHeight="1" x14ac:dyDescent="0.25">
      <c r="M160" s="3"/>
    </row>
    <row r="161" spans="13:13" ht="29.25" customHeight="1" x14ac:dyDescent="0.25">
      <c r="M161" s="3"/>
    </row>
    <row r="162" spans="13:13" ht="29.25" customHeight="1" x14ac:dyDescent="0.25">
      <c r="M162" s="3"/>
    </row>
    <row r="163" spans="13:13" ht="29.25" customHeight="1" x14ac:dyDescent="0.25">
      <c r="M163" s="3"/>
    </row>
    <row r="164" spans="13:13" ht="29.25" customHeight="1" x14ac:dyDescent="0.25">
      <c r="M164" s="3"/>
    </row>
    <row r="165" spans="13:13" ht="29.25" customHeight="1" x14ac:dyDescent="0.25">
      <c r="M165" s="3"/>
    </row>
    <row r="166" spans="13:13" ht="29.25" customHeight="1" x14ac:dyDescent="0.25">
      <c r="M166" s="3"/>
    </row>
    <row r="167" spans="13:13" ht="29.25" customHeight="1" x14ac:dyDescent="0.25">
      <c r="M167" s="3"/>
    </row>
    <row r="168" spans="13:13" ht="29.25" customHeight="1" x14ac:dyDescent="0.25">
      <c r="M168" s="3"/>
    </row>
    <row r="169" spans="13:13" ht="29.25" customHeight="1" x14ac:dyDescent="0.25">
      <c r="M169" s="3"/>
    </row>
    <row r="170" spans="13:13" ht="29.25" customHeight="1" x14ac:dyDescent="0.25">
      <c r="M170" s="3"/>
    </row>
    <row r="171" spans="13:13" ht="29.25" customHeight="1" x14ac:dyDescent="0.25">
      <c r="M171" s="3"/>
    </row>
    <row r="172" spans="13:13" ht="29.25" customHeight="1" x14ac:dyDescent="0.25">
      <c r="M172" s="3"/>
    </row>
    <row r="173" spans="13:13" ht="29.25" customHeight="1" x14ac:dyDescent="0.25">
      <c r="M173" s="3"/>
    </row>
    <row r="174" spans="13:13" ht="29.25" customHeight="1" x14ac:dyDescent="0.25">
      <c r="M174" s="3"/>
    </row>
    <row r="175" spans="13:13" ht="29.25" customHeight="1" x14ac:dyDescent="0.25">
      <c r="M175" s="3"/>
    </row>
    <row r="176" spans="13:13" ht="29.25" customHeight="1" x14ac:dyDescent="0.25">
      <c r="M176" s="3"/>
    </row>
    <row r="177" spans="13:13" ht="29.25" customHeight="1" x14ac:dyDescent="0.25">
      <c r="M177" s="3"/>
    </row>
    <row r="178" spans="13:13" ht="29.25" customHeight="1" x14ac:dyDescent="0.25">
      <c r="M178" s="3"/>
    </row>
    <row r="179" spans="13:13" ht="29.25" customHeight="1" x14ac:dyDescent="0.25">
      <c r="M179" s="3"/>
    </row>
    <row r="180" spans="13:13" ht="29.25" customHeight="1" x14ac:dyDescent="0.25">
      <c r="M180" s="3"/>
    </row>
    <row r="181" spans="13:13" ht="29.25" customHeight="1" x14ac:dyDescent="0.25">
      <c r="M181" s="3"/>
    </row>
    <row r="182" spans="13:13" ht="29.25" customHeight="1" x14ac:dyDescent="0.25">
      <c r="M182" s="3"/>
    </row>
    <row r="183" spans="13:13" ht="29.25" customHeight="1" x14ac:dyDescent="0.25">
      <c r="M183" s="3"/>
    </row>
    <row r="184" spans="13:13" ht="29.25" customHeight="1" x14ac:dyDescent="0.25">
      <c r="M184" s="3"/>
    </row>
    <row r="185" spans="13:13" ht="29.25" customHeight="1" x14ac:dyDescent="0.25">
      <c r="M185" s="3"/>
    </row>
    <row r="186" spans="13:13" ht="29.25" customHeight="1" x14ac:dyDescent="0.25">
      <c r="M186" s="3"/>
    </row>
    <row r="187" spans="13:13" ht="29.25" customHeight="1" x14ac:dyDescent="0.25">
      <c r="M187" s="3"/>
    </row>
    <row r="188" spans="13:13" ht="29.25" customHeight="1" x14ac:dyDescent="0.25">
      <c r="M188" s="3"/>
    </row>
    <row r="189" spans="13:13" ht="29.25" customHeight="1" x14ac:dyDescent="0.25">
      <c r="M189" s="3"/>
    </row>
    <row r="190" spans="13:13" ht="29.25" customHeight="1" x14ac:dyDescent="0.25">
      <c r="M190" s="3"/>
    </row>
    <row r="191" spans="13:13" ht="29.25" customHeight="1" x14ac:dyDescent="0.25">
      <c r="M191" s="3"/>
    </row>
    <row r="192" spans="13:13" ht="29.25" customHeight="1" x14ac:dyDescent="0.25">
      <c r="M192" s="3"/>
    </row>
    <row r="193" spans="13:13" ht="29.25" customHeight="1" x14ac:dyDescent="0.25">
      <c r="M193" s="3"/>
    </row>
    <row r="194" spans="13:13" ht="29.25" customHeight="1" x14ac:dyDescent="0.25">
      <c r="M194" s="3"/>
    </row>
    <row r="195" spans="13:13" ht="29.25" customHeight="1" x14ac:dyDescent="0.25">
      <c r="M195" s="3"/>
    </row>
    <row r="196" spans="13:13" ht="29.25" customHeight="1" x14ac:dyDescent="0.25">
      <c r="M196" s="3"/>
    </row>
    <row r="197" spans="13:13" ht="29.25" customHeight="1" x14ac:dyDescent="0.25">
      <c r="M197" s="3"/>
    </row>
    <row r="198" spans="13:13" ht="29.25" customHeight="1" x14ac:dyDescent="0.25">
      <c r="M198" s="3"/>
    </row>
    <row r="199" spans="13:13" ht="29.25" customHeight="1" x14ac:dyDescent="0.25">
      <c r="M199" s="3"/>
    </row>
    <row r="200" spans="13:13" ht="29.25" customHeight="1" x14ac:dyDescent="0.25">
      <c r="M200" s="3"/>
    </row>
    <row r="201" spans="13:13" ht="29.25" customHeight="1" x14ac:dyDescent="0.25">
      <c r="M201" s="3"/>
    </row>
    <row r="202" spans="13:13" ht="29.25" customHeight="1" x14ac:dyDescent="0.25">
      <c r="M202" s="3"/>
    </row>
    <row r="203" spans="13:13" ht="29.25" customHeight="1" x14ac:dyDescent="0.25">
      <c r="M203" s="3"/>
    </row>
    <row r="204" spans="13:13" ht="29.25" customHeight="1" x14ac:dyDescent="0.25">
      <c r="M204" s="3"/>
    </row>
    <row r="205" spans="13:13" ht="29.25" customHeight="1" x14ac:dyDescent="0.25">
      <c r="M205" s="3"/>
    </row>
    <row r="206" spans="13:13" ht="29.25" customHeight="1" x14ac:dyDescent="0.25">
      <c r="M206" s="3"/>
    </row>
    <row r="207" spans="13:13" ht="29.25" customHeight="1" x14ac:dyDescent="0.25">
      <c r="M207" s="3"/>
    </row>
    <row r="208" spans="13:13" ht="29.25" customHeight="1" x14ac:dyDescent="0.25">
      <c r="M208" s="3"/>
    </row>
    <row r="209" spans="13:13" ht="29.25" customHeight="1" x14ac:dyDescent="0.25">
      <c r="M209" s="3"/>
    </row>
    <row r="210" spans="13:13" ht="29.25" customHeight="1" x14ac:dyDescent="0.25">
      <c r="M210" s="3"/>
    </row>
    <row r="211" spans="13:13" ht="29.25" customHeight="1" x14ac:dyDescent="0.25">
      <c r="M211" s="3"/>
    </row>
    <row r="212" spans="13:13" ht="29.25" customHeight="1" x14ac:dyDescent="0.25">
      <c r="M212" s="3"/>
    </row>
    <row r="213" spans="13:13" ht="29.25" customHeight="1" x14ac:dyDescent="0.25">
      <c r="M213" s="3"/>
    </row>
    <row r="214" spans="13:13" ht="29.25" customHeight="1" x14ac:dyDescent="0.25">
      <c r="M214" s="3"/>
    </row>
    <row r="215" spans="13:13" ht="29.25" customHeight="1" x14ac:dyDescent="0.25">
      <c r="M215" s="3"/>
    </row>
    <row r="216" spans="13:13" ht="29.25" customHeight="1" x14ac:dyDescent="0.25">
      <c r="M216" s="3"/>
    </row>
    <row r="217" spans="13:13" ht="29.25" customHeight="1" x14ac:dyDescent="0.25">
      <c r="M217" s="3"/>
    </row>
    <row r="218" spans="13:13" ht="29.25" customHeight="1" x14ac:dyDescent="0.25">
      <c r="M218" s="3"/>
    </row>
    <row r="219" spans="13:13" ht="29.25" customHeight="1" x14ac:dyDescent="0.25">
      <c r="M219" s="3"/>
    </row>
    <row r="220" spans="13:13" ht="29.25" customHeight="1" x14ac:dyDescent="0.25">
      <c r="M220" s="3"/>
    </row>
    <row r="221" spans="13:13" ht="29.25" customHeight="1" x14ac:dyDescent="0.25">
      <c r="M221" s="3"/>
    </row>
    <row r="222" spans="13:13" ht="29.25" customHeight="1" x14ac:dyDescent="0.25">
      <c r="M222" s="3"/>
    </row>
    <row r="223" spans="13:13" ht="29.25" customHeight="1" x14ac:dyDescent="0.25">
      <c r="M223" s="3"/>
    </row>
    <row r="224" spans="13:13" ht="29.25" customHeight="1" x14ac:dyDescent="0.25">
      <c r="M224" s="3"/>
    </row>
    <row r="225" spans="13:13" ht="29.25" customHeight="1" x14ac:dyDescent="0.25">
      <c r="M225" s="3"/>
    </row>
    <row r="226" spans="13:13" ht="29.25" customHeight="1" x14ac:dyDescent="0.25">
      <c r="M226" s="3"/>
    </row>
    <row r="227" spans="13:13" ht="29.25" customHeight="1" x14ac:dyDescent="0.25">
      <c r="M227" s="3"/>
    </row>
    <row r="228" spans="13:13" ht="29.25" customHeight="1" x14ac:dyDescent="0.25">
      <c r="M228" s="3"/>
    </row>
    <row r="229" spans="13:13" ht="29.25" customHeight="1" x14ac:dyDescent="0.25">
      <c r="M229" s="3"/>
    </row>
    <row r="230" spans="13:13" ht="29.25" customHeight="1" x14ac:dyDescent="0.25">
      <c r="M230" s="3"/>
    </row>
    <row r="231" spans="13:13" ht="29.25" customHeight="1" x14ac:dyDescent="0.25">
      <c r="M231" s="3"/>
    </row>
    <row r="232" spans="13:13" ht="29.25" customHeight="1" x14ac:dyDescent="0.25">
      <c r="M232" s="3"/>
    </row>
    <row r="233" spans="13:13" ht="29.25" customHeight="1" x14ac:dyDescent="0.25">
      <c r="M233" s="3"/>
    </row>
    <row r="234" spans="13:13" ht="29.25" customHeight="1" x14ac:dyDescent="0.25">
      <c r="M234" s="3"/>
    </row>
    <row r="235" spans="13:13" ht="29.25" customHeight="1" x14ac:dyDescent="0.25">
      <c r="M235" s="3"/>
    </row>
    <row r="236" spans="13:13" ht="29.25" customHeight="1" x14ac:dyDescent="0.25">
      <c r="M236" s="3"/>
    </row>
    <row r="237" spans="13:13" ht="29.25" customHeight="1" x14ac:dyDescent="0.25">
      <c r="M237" s="3"/>
    </row>
    <row r="238" spans="13:13" ht="29.25" customHeight="1" x14ac:dyDescent="0.25">
      <c r="M238" s="3"/>
    </row>
    <row r="239" spans="13:13" ht="29.25" customHeight="1" x14ac:dyDescent="0.25">
      <c r="M239" s="3"/>
    </row>
    <row r="240" spans="13:13" ht="29.25" customHeight="1" x14ac:dyDescent="0.25">
      <c r="M240" s="3"/>
    </row>
    <row r="241" spans="13:13" ht="29.25" customHeight="1" x14ac:dyDescent="0.25">
      <c r="M241" s="3"/>
    </row>
    <row r="242" spans="13:13" ht="29.25" customHeight="1" x14ac:dyDescent="0.25">
      <c r="M242" s="3"/>
    </row>
    <row r="243" spans="13:13" ht="29.25" customHeight="1" x14ac:dyDescent="0.25">
      <c r="M243" s="3"/>
    </row>
    <row r="244" spans="13:13" ht="29.25" customHeight="1" x14ac:dyDescent="0.25">
      <c r="M244" s="3"/>
    </row>
    <row r="245" spans="13:13" ht="29.25" customHeight="1" x14ac:dyDescent="0.25">
      <c r="M245" s="3"/>
    </row>
    <row r="246" spans="13:13" ht="29.25" customHeight="1" x14ac:dyDescent="0.25">
      <c r="M246" s="3"/>
    </row>
    <row r="247" spans="13:13" ht="29.25" customHeight="1" x14ac:dyDescent="0.25">
      <c r="M247" s="3"/>
    </row>
    <row r="248" spans="13:13" ht="29.25" customHeight="1" x14ac:dyDescent="0.25">
      <c r="M248" s="3"/>
    </row>
    <row r="249" spans="13:13" ht="29.25" customHeight="1" x14ac:dyDescent="0.25">
      <c r="M249" s="3"/>
    </row>
    <row r="250" spans="13:13" ht="29.25" customHeight="1" x14ac:dyDescent="0.25">
      <c r="M250" s="3"/>
    </row>
    <row r="251" spans="13:13" ht="29.25" customHeight="1" x14ac:dyDescent="0.25">
      <c r="M251" s="3"/>
    </row>
    <row r="252" spans="13:13" ht="29.25" customHeight="1" x14ac:dyDescent="0.25">
      <c r="M252" s="3"/>
    </row>
    <row r="253" spans="13:13" ht="29.25" customHeight="1" x14ac:dyDescent="0.25">
      <c r="M253" s="3"/>
    </row>
    <row r="254" spans="13:13" ht="29.25" customHeight="1" x14ac:dyDescent="0.25">
      <c r="M254" s="3"/>
    </row>
    <row r="255" spans="13:13" ht="29.25" customHeight="1" x14ac:dyDescent="0.25">
      <c r="M255" s="3"/>
    </row>
    <row r="256" spans="13:13" ht="29.25" customHeight="1" x14ac:dyDescent="0.25">
      <c r="M256" s="3"/>
    </row>
    <row r="257" spans="13:13" ht="29.25" customHeight="1" x14ac:dyDescent="0.25">
      <c r="M257" s="3"/>
    </row>
    <row r="258" spans="13:13" ht="29.25" customHeight="1" x14ac:dyDescent="0.25">
      <c r="M258" s="3"/>
    </row>
    <row r="259" spans="13:13" ht="29.25" customHeight="1" x14ac:dyDescent="0.25">
      <c r="M259" s="3"/>
    </row>
    <row r="260" spans="13:13" ht="29.25" customHeight="1" x14ac:dyDescent="0.25">
      <c r="M260" s="3"/>
    </row>
    <row r="261" spans="13:13" ht="29.25" customHeight="1" x14ac:dyDescent="0.25">
      <c r="M261" s="3"/>
    </row>
    <row r="262" spans="13:13" ht="29.25" customHeight="1" x14ac:dyDescent="0.25">
      <c r="M262" s="3"/>
    </row>
    <row r="263" spans="13:13" ht="29.25" customHeight="1" x14ac:dyDescent="0.25">
      <c r="M263" s="3"/>
    </row>
    <row r="264" spans="13:13" ht="29.25" customHeight="1" x14ac:dyDescent="0.25">
      <c r="M264" s="3"/>
    </row>
    <row r="265" spans="13:13" ht="29.25" customHeight="1" x14ac:dyDescent="0.25">
      <c r="M265" s="3"/>
    </row>
    <row r="266" spans="13:13" ht="29.25" customHeight="1" x14ac:dyDescent="0.25">
      <c r="M266" s="3"/>
    </row>
    <row r="267" spans="13:13" ht="29.25" customHeight="1" x14ac:dyDescent="0.25">
      <c r="M267" s="3"/>
    </row>
    <row r="268" spans="13:13" ht="29.25" customHeight="1" x14ac:dyDescent="0.25">
      <c r="M268" s="3"/>
    </row>
    <row r="269" spans="13:13" ht="29.25" customHeight="1" x14ac:dyDescent="0.25">
      <c r="M269" s="3"/>
    </row>
    <row r="270" spans="13:13" ht="29.25" customHeight="1" x14ac:dyDescent="0.25">
      <c r="M270" s="3"/>
    </row>
    <row r="271" spans="13:13" ht="29.25" customHeight="1" x14ac:dyDescent="0.25">
      <c r="M271" s="3"/>
    </row>
    <row r="272" spans="13:13" ht="29.25" customHeight="1" x14ac:dyDescent="0.25">
      <c r="M272" s="3"/>
    </row>
    <row r="273" spans="13:13" ht="29.25" customHeight="1" x14ac:dyDescent="0.25">
      <c r="M273" s="3"/>
    </row>
    <row r="274" spans="13:13" ht="29.25" customHeight="1" x14ac:dyDescent="0.25">
      <c r="M274" s="3"/>
    </row>
    <row r="275" spans="13:13" ht="29.25" customHeight="1" x14ac:dyDescent="0.25">
      <c r="M275" s="3"/>
    </row>
    <row r="276" spans="13:13" ht="29.25" customHeight="1" x14ac:dyDescent="0.25">
      <c r="M276" s="3"/>
    </row>
    <row r="277" spans="13:13" ht="29.25" customHeight="1" x14ac:dyDescent="0.25">
      <c r="M277" s="3"/>
    </row>
    <row r="278" spans="13:13" ht="29.25" customHeight="1" x14ac:dyDescent="0.25">
      <c r="M278" s="3"/>
    </row>
    <row r="279" spans="13:13" ht="29.25" customHeight="1" x14ac:dyDescent="0.25">
      <c r="M279" s="3"/>
    </row>
    <row r="280" spans="13:13" ht="29.25" customHeight="1" x14ac:dyDescent="0.25">
      <c r="M280" s="3"/>
    </row>
    <row r="281" spans="13:13" ht="29.25" customHeight="1" x14ac:dyDescent="0.25">
      <c r="M281" s="3"/>
    </row>
    <row r="282" spans="13:13" ht="29.25" customHeight="1" x14ac:dyDescent="0.25">
      <c r="M282" s="3"/>
    </row>
    <row r="283" spans="13:13" ht="29.25" customHeight="1" x14ac:dyDescent="0.25">
      <c r="M283" s="3"/>
    </row>
    <row r="284" spans="13:13" ht="29.25" customHeight="1" x14ac:dyDescent="0.25">
      <c r="M284" s="3"/>
    </row>
    <row r="285" spans="13:13" ht="29.25" customHeight="1" x14ac:dyDescent="0.25">
      <c r="M285" s="3"/>
    </row>
    <row r="286" spans="13:13" ht="29.25" customHeight="1" x14ac:dyDescent="0.25">
      <c r="M286" s="3"/>
    </row>
    <row r="287" spans="13:13" ht="29.25" customHeight="1" x14ac:dyDescent="0.25">
      <c r="M287" s="3"/>
    </row>
    <row r="288" spans="13:13" ht="29.25" customHeight="1" x14ac:dyDescent="0.25">
      <c r="M288" s="3"/>
    </row>
    <row r="289" spans="13:13" ht="29.25" customHeight="1" x14ac:dyDescent="0.25">
      <c r="M289" s="3"/>
    </row>
    <row r="290" spans="13:13" ht="29.25" customHeight="1" x14ac:dyDescent="0.25">
      <c r="M290" s="3"/>
    </row>
    <row r="291" spans="13:13" ht="29.25" customHeight="1" x14ac:dyDescent="0.25">
      <c r="M291" s="3"/>
    </row>
    <row r="292" spans="13:13" ht="29.25" customHeight="1" x14ac:dyDescent="0.25">
      <c r="M292" s="3"/>
    </row>
    <row r="293" spans="13:13" ht="29.25" customHeight="1" x14ac:dyDescent="0.25">
      <c r="M293" s="3"/>
    </row>
    <row r="294" spans="13:13" ht="29.25" customHeight="1" x14ac:dyDescent="0.25">
      <c r="M294" s="3"/>
    </row>
    <row r="295" spans="13:13" ht="29.25" customHeight="1" x14ac:dyDescent="0.25">
      <c r="M295" s="3"/>
    </row>
    <row r="296" spans="13:13" ht="29.25" customHeight="1" x14ac:dyDescent="0.25">
      <c r="M296" s="3"/>
    </row>
    <row r="297" spans="13:13" ht="29.25" customHeight="1" x14ac:dyDescent="0.25">
      <c r="M297" s="3"/>
    </row>
    <row r="298" spans="13:13" ht="29.25" customHeight="1" x14ac:dyDescent="0.25">
      <c r="M298" s="3"/>
    </row>
    <row r="299" spans="13:13" ht="29.25" customHeight="1" x14ac:dyDescent="0.25">
      <c r="M299" s="3"/>
    </row>
    <row r="300" spans="13:13" ht="29.25" customHeight="1" x14ac:dyDescent="0.25">
      <c r="M300" s="3"/>
    </row>
    <row r="301" spans="13:13" ht="29.25" customHeight="1" x14ac:dyDescent="0.25">
      <c r="M301" s="3"/>
    </row>
    <row r="302" spans="13:13" ht="29.25" customHeight="1" x14ac:dyDescent="0.25">
      <c r="M302" s="3"/>
    </row>
    <row r="303" spans="13:13" ht="29.25" customHeight="1" x14ac:dyDescent="0.25">
      <c r="M303" s="3"/>
    </row>
    <row r="304" spans="13:13" ht="29.25" customHeight="1" x14ac:dyDescent="0.25">
      <c r="M304" s="3"/>
    </row>
    <row r="305" spans="13:13" ht="29.25" customHeight="1" x14ac:dyDescent="0.25">
      <c r="M305" s="3"/>
    </row>
    <row r="306" spans="13:13" ht="29.25" customHeight="1" x14ac:dyDescent="0.25">
      <c r="M306" s="3"/>
    </row>
    <row r="307" spans="13:13" ht="29.25" customHeight="1" x14ac:dyDescent="0.25">
      <c r="M307" s="3"/>
    </row>
    <row r="308" spans="13:13" ht="29.25" customHeight="1" x14ac:dyDescent="0.25">
      <c r="M308" s="3"/>
    </row>
    <row r="309" spans="13:13" ht="29.25" customHeight="1" x14ac:dyDescent="0.25">
      <c r="M309" s="3"/>
    </row>
    <row r="310" spans="13:13" ht="29.25" customHeight="1" x14ac:dyDescent="0.25">
      <c r="M310" s="3"/>
    </row>
    <row r="311" spans="13:13" ht="29.25" customHeight="1" x14ac:dyDescent="0.25">
      <c r="M311" s="3"/>
    </row>
    <row r="312" spans="13:13" ht="29.25" customHeight="1" x14ac:dyDescent="0.25">
      <c r="M312" s="3"/>
    </row>
    <row r="313" spans="13:13" ht="29.25" customHeight="1" x14ac:dyDescent="0.25">
      <c r="M313" s="3"/>
    </row>
    <row r="314" spans="13:13" ht="29.25" customHeight="1" x14ac:dyDescent="0.25">
      <c r="M314" s="3"/>
    </row>
    <row r="315" spans="13:13" ht="29.25" customHeight="1" x14ac:dyDescent="0.25">
      <c r="M315" s="3"/>
    </row>
    <row r="316" spans="13:13" ht="29.25" customHeight="1" x14ac:dyDescent="0.25">
      <c r="M316" s="3"/>
    </row>
    <row r="317" spans="13:13" ht="29.25" customHeight="1" x14ac:dyDescent="0.25">
      <c r="M317" s="3"/>
    </row>
    <row r="318" spans="13:13" ht="29.25" customHeight="1" x14ac:dyDescent="0.25">
      <c r="M318" s="3"/>
    </row>
    <row r="319" spans="13:13" ht="29.25" customHeight="1" x14ac:dyDescent="0.25">
      <c r="M319" s="3"/>
    </row>
    <row r="320" spans="13:13" ht="29.25" customHeight="1" x14ac:dyDescent="0.25">
      <c r="M320" s="3"/>
    </row>
    <row r="321" spans="13:13" ht="29.25" customHeight="1" x14ac:dyDescent="0.25">
      <c r="M321" s="3"/>
    </row>
    <row r="322" spans="13:13" ht="29.25" customHeight="1" x14ac:dyDescent="0.25">
      <c r="M322" s="3"/>
    </row>
    <row r="323" spans="13:13" ht="29.25" customHeight="1" x14ac:dyDescent="0.25">
      <c r="M323" s="3"/>
    </row>
    <row r="324" spans="13:13" ht="29.25" customHeight="1" x14ac:dyDescent="0.25">
      <c r="M324" s="3"/>
    </row>
    <row r="325" spans="13:13" ht="29.25" customHeight="1" x14ac:dyDescent="0.25">
      <c r="M325" s="3"/>
    </row>
    <row r="326" spans="13:13" ht="29.25" customHeight="1" x14ac:dyDescent="0.25">
      <c r="M326" s="3"/>
    </row>
    <row r="327" spans="13:13" ht="29.25" customHeight="1" x14ac:dyDescent="0.25">
      <c r="M327" s="3"/>
    </row>
    <row r="328" spans="13:13" ht="29.25" customHeight="1" x14ac:dyDescent="0.25">
      <c r="M328" s="3"/>
    </row>
    <row r="329" spans="13:13" ht="29.25" customHeight="1" x14ac:dyDescent="0.25">
      <c r="M329" s="3"/>
    </row>
    <row r="330" spans="13:13" ht="29.25" customHeight="1" x14ac:dyDescent="0.25">
      <c r="M330" s="3"/>
    </row>
    <row r="331" spans="13:13" ht="29.25" customHeight="1" x14ac:dyDescent="0.25">
      <c r="M331" s="3"/>
    </row>
    <row r="332" spans="13:13" ht="29.25" customHeight="1" x14ac:dyDescent="0.25">
      <c r="M332" s="3"/>
    </row>
    <row r="333" spans="13:13" ht="29.25" customHeight="1" x14ac:dyDescent="0.25">
      <c r="M333" s="3"/>
    </row>
    <row r="334" spans="13:13" ht="29.25" customHeight="1" x14ac:dyDescent="0.25">
      <c r="M334" s="3"/>
    </row>
    <row r="335" spans="13:13" ht="29.25" customHeight="1" x14ac:dyDescent="0.25">
      <c r="M335" s="3"/>
    </row>
    <row r="336" spans="13:13" ht="29.25" customHeight="1" x14ac:dyDescent="0.25">
      <c r="M336" s="3"/>
    </row>
    <row r="337" spans="13:13" ht="29.25" customHeight="1" x14ac:dyDescent="0.25">
      <c r="M337" s="3"/>
    </row>
    <row r="338" spans="13:13" ht="29.25" customHeight="1" x14ac:dyDescent="0.25">
      <c r="M338" s="3"/>
    </row>
    <row r="339" spans="13:13" ht="29.25" customHeight="1" x14ac:dyDescent="0.25">
      <c r="M339" s="3"/>
    </row>
    <row r="340" spans="13:13" ht="29.25" customHeight="1" x14ac:dyDescent="0.25">
      <c r="M340" s="3"/>
    </row>
    <row r="341" spans="13:13" ht="29.25" customHeight="1" x14ac:dyDescent="0.25">
      <c r="M341" s="3"/>
    </row>
    <row r="342" spans="13:13" ht="29.25" customHeight="1" x14ac:dyDescent="0.25">
      <c r="M342" s="3"/>
    </row>
    <row r="343" spans="13:13" ht="29.25" customHeight="1" x14ac:dyDescent="0.25">
      <c r="M343" s="3"/>
    </row>
    <row r="344" spans="13:13" ht="29.25" customHeight="1" x14ac:dyDescent="0.25">
      <c r="M344" s="3"/>
    </row>
    <row r="345" spans="13:13" ht="29.25" customHeight="1" x14ac:dyDescent="0.25">
      <c r="M345" s="3"/>
    </row>
    <row r="346" spans="13:13" ht="29.25" customHeight="1" x14ac:dyDescent="0.25">
      <c r="M346" s="3"/>
    </row>
    <row r="347" spans="13:13" ht="29.25" customHeight="1" x14ac:dyDescent="0.25">
      <c r="M347" s="3"/>
    </row>
    <row r="348" spans="13:13" ht="29.25" customHeight="1" x14ac:dyDescent="0.25">
      <c r="M348" s="3"/>
    </row>
    <row r="349" spans="13:13" ht="29.25" customHeight="1" x14ac:dyDescent="0.25">
      <c r="M349" s="3"/>
    </row>
    <row r="350" spans="13:13" ht="29.25" customHeight="1" x14ac:dyDescent="0.25">
      <c r="M350" s="3"/>
    </row>
    <row r="351" spans="13:13" ht="29.25" customHeight="1" x14ac:dyDescent="0.25">
      <c r="M351" s="3"/>
    </row>
    <row r="352" spans="13:13" ht="29.25" customHeight="1" x14ac:dyDescent="0.25">
      <c r="M352" s="3"/>
    </row>
    <row r="353" spans="13:13" ht="29.25" customHeight="1" x14ac:dyDescent="0.25">
      <c r="M353" s="3"/>
    </row>
    <row r="354" spans="13:13" ht="29.25" customHeight="1" x14ac:dyDescent="0.25">
      <c r="M354" s="3"/>
    </row>
    <row r="355" spans="13:13" ht="29.25" customHeight="1" x14ac:dyDescent="0.25">
      <c r="M355" s="3"/>
    </row>
    <row r="356" spans="13:13" ht="29.25" customHeight="1" x14ac:dyDescent="0.25">
      <c r="M356" s="3"/>
    </row>
    <row r="357" spans="13:13" ht="29.25" customHeight="1" x14ac:dyDescent="0.25">
      <c r="M357" s="3"/>
    </row>
    <row r="358" spans="13:13" ht="29.25" customHeight="1" x14ac:dyDescent="0.25">
      <c r="M358" s="3"/>
    </row>
    <row r="359" spans="13:13" ht="29.25" customHeight="1" x14ac:dyDescent="0.25">
      <c r="M359" s="3"/>
    </row>
    <row r="360" spans="13:13" ht="29.25" customHeight="1" x14ac:dyDescent="0.25">
      <c r="M360" s="3"/>
    </row>
    <row r="361" spans="13:13" ht="29.25" customHeight="1" x14ac:dyDescent="0.25">
      <c r="M361" s="3"/>
    </row>
    <row r="362" spans="13:13" ht="29.25" customHeight="1" x14ac:dyDescent="0.25">
      <c r="M362" s="3"/>
    </row>
    <row r="363" spans="13:13" ht="29.25" customHeight="1" x14ac:dyDescent="0.25">
      <c r="M363" s="3"/>
    </row>
    <row r="364" spans="13:13" ht="29.25" customHeight="1" x14ac:dyDescent="0.25">
      <c r="M364" s="3"/>
    </row>
    <row r="365" spans="13:13" ht="29.25" customHeight="1" x14ac:dyDescent="0.25">
      <c r="M365" s="3"/>
    </row>
    <row r="366" spans="13:13" ht="29.25" customHeight="1" x14ac:dyDescent="0.25">
      <c r="M366" s="3"/>
    </row>
    <row r="367" spans="13:13" ht="29.25" customHeight="1" x14ac:dyDescent="0.25">
      <c r="M367" s="3"/>
    </row>
    <row r="368" spans="13:13" ht="29.25" customHeight="1" x14ac:dyDescent="0.25">
      <c r="M368" s="3"/>
    </row>
    <row r="369" spans="13:13" ht="29.25" customHeight="1" x14ac:dyDescent="0.25">
      <c r="M369" s="3"/>
    </row>
    <row r="370" spans="13:13" ht="29.25" customHeight="1" x14ac:dyDescent="0.25">
      <c r="M370" s="3"/>
    </row>
    <row r="371" spans="13:13" ht="29.25" customHeight="1" x14ac:dyDescent="0.25">
      <c r="M371" s="3"/>
    </row>
    <row r="372" spans="13:13" ht="29.25" customHeight="1" x14ac:dyDescent="0.25">
      <c r="M372" s="3"/>
    </row>
    <row r="373" spans="13:13" ht="29.25" customHeight="1" x14ac:dyDescent="0.25">
      <c r="M373" s="3"/>
    </row>
    <row r="374" spans="13:13" ht="29.25" customHeight="1" x14ac:dyDescent="0.25">
      <c r="M374" s="3"/>
    </row>
    <row r="375" spans="13:13" ht="29.25" customHeight="1" x14ac:dyDescent="0.25">
      <c r="M375" s="3"/>
    </row>
    <row r="376" spans="13:13" ht="29.25" customHeight="1" x14ac:dyDescent="0.25">
      <c r="M376" s="3"/>
    </row>
    <row r="377" spans="13:13" ht="29.25" customHeight="1" x14ac:dyDescent="0.25">
      <c r="M377" s="3"/>
    </row>
    <row r="378" spans="13:13" ht="29.25" customHeight="1" x14ac:dyDescent="0.25">
      <c r="M378" s="3"/>
    </row>
    <row r="379" spans="13:13" ht="29.25" customHeight="1" x14ac:dyDescent="0.25">
      <c r="M379" s="3"/>
    </row>
    <row r="380" spans="13:13" ht="29.25" customHeight="1" x14ac:dyDescent="0.25">
      <c r="M380" s="3"/>
    </row>
    <row r="381" spans="13:13" ht="29.25" customHeight="1" x14ac:dyDescent="0.25">
      <c r="M381" s="3"/>
    </row>
    <row r="382" spans="13:13" ht="29.25" customHeight="1" x14ac:dyDescent="0.25">
      <c r="M382" s="3"/>
    </row>
    <row r="383" spans="13:13" ht="29.25" customHeight="1" x14ac:dyDescent="0.25">
      <c r="M383" s="3"/>
    </row>
    <row r="384" spans="13:13" ht="29.25" customHeight="1" x14ac:dyDescent="0.25">
      <c r="M384" s="3"/>
    </row>
    <row r="385" spans="13:13" ht="29.25" customHeight="1" x14ac:dyDescent="0.25">
      <c r="M385" s="3"/>
    </row>
    <row r="386" spans="13:13" ht="29.25" customHeight="1" x14ac:dyDescent="0.25">
      <c r="M386" s="3"/>
    </row>
    <row r="387" spans="13:13" ht="29.25" customHeight="1" x14ac:dyDescent="0.25">
      <c r="M387" s="3"/>
    </row>
    <row r="388" spans="13:13" ht="29.25" customHeight="1" x14ac:dyDescent="0.25">
      <c r="M388" s="3"/>
    </row>
    <row r="389" spans="13:13" ht="29.25" customHeight="1" x14ac:dyDescent="0.25">
      <c r="M389" s="3"/>
    </row>
    <row r="390" spans="13:13" ht="29.25" customHeight="1" x14ac:dyDescent="0.25">
      <c r="M390" s="3"/>
    </row>
    <row r="391" spans="13:13" ht="29.25" customHeight="1" x14ac:dyDescent="0.25">
      <c r="M391" s="3"/>
    </row>
    <row r="392" spans="13:13" ht="29.25" customHeight="1" x14ac:dyDescent="0.25">
      <c r="M392" s="3"/>
    </row>
    <row r="393" spans="13:13" ht="29.25" customHeight="1" x14ac:dyDescent="0.25">
      <c r="M393" s="3"/>
    </row>
    <row r="394" spans="13:13" ht="29.25" customHeight="1" x14ac:dyDescent="0.25">
      <c r="M394" s="3"/>
    </row>
    <row r="395" spans="13:13" ht="29.25" customHeight="1" x14ac:dyDescent="0.25">
      <c r="M395" s="3"/>
    </row>
    <row r="396" spans="13:13" ht="29.25" customHeight="1" x14ac:dyDescent="0.25">
      <c r="M396" s="3"/>
    </row>
    <row r="397" spans="13:13" ht="29.25" customHeight="1" x14ac:dyDescent="0.25">
      <c r="M397" s="3"/>
    </row>
    <row r="398" spans="13:13" ht="29.25" customHeight="1" x14ac:dyDescent="0.25">
      <c r="M398" s="3"/>
    </row>
    <row r="399" spans="13:13" ht="29.25" customHeight="1" x14ac:dyDescent="0.25">
      <c r="M399" s="3"/>
    </row>
    <row r="400" spans="13:13" ht="29.25" customHeight="1" x14ac:dyDescent="0.25">
      <c r="M400" s="3"/>
    </row>
    <row r="401" spans="13:13" ht="29.25" customHeight="1" x14ac:dyDescent="0.25">
      <c r="M401" s="3"/>
    </row>
    <row r="402" spans="13:13" ht="29.25" customHeight="1" x14ac:dyDescent="0.25">
      <c r="M402" s="3"/>
    </row>
    <row r="403" spans="13:13" ht="29.25" customHeight="1" x14ac:dyDescent="0.25">
      <c r="M403" s="3"/>
    </row>
    <row r="404" spans="13:13" ht="29.25" customHeight="1" x14ac:dyDescent="0.25">
      <c r="M404" s="3"/>
    </row>
    <row r="405" spans="13:13" ht="29.25" customHeight="1" x14ac:dyDescent="0.25">
      <c r="M405" s="3"/>
    </row>
    <row r="406" spans="13:13" ht="29.25" customHeight="1" x14ac:dyDescent="0.25">
      <c r="M406" s="3"/>
    </row>
    <row r="407" spans="13:13" ht="29.25" customHeight="1" x14ac:dyDescent="0.25">
      <c r="M407" s="3"/>
    </row>
    <row r="408" spans="13:13" ht="29.25" customHeight="1" x14ac:dyDescent="0.25">
      <c r="M408" s="3"/>
    </row>
    <row r="409" spans="13:13" ht="29.25" customHeight="1" x14ac:dyDescent="0.25">
      <c r="M409" s="3"/>
    </row>
    <row r="410" spans="13:13" ht="29.25" customHeight="1" x14ac:dyDescent="0.25">
      <c r="M410" s="3"/>
    </row>
    <row r="411" spans="13:13" ht="29.25" customHeight="1" x14ac:dyDescent="0.25">
      <c r="M411" s="3"/>
    </row>
    <row r="412" spans="13:13" ht="29.25" customHeight="1" x14ac:dyDescent="0.25">
      <c r="M412" s="3"/>
    </row>
    <row r="413" spans="13:13" ht="29.25" customHeight="1" x14ac:dyDescent="0.25">
      <c r="M413" s="3"/>
    </row>
    <row r="414" spans="13:13" ht="29.25" customHeight="1" x14ac:dyDescent="0.25">
      <c r="M414" s="3"/>
    </row>
    <row r="415" spans="13:13" ht="29.25" customHeight="1" x14ac:dyDescent="0.25">
      <c r="M415" s="3"/>
    </row>
    <row r="416" spans="13:13" ht="29.25" customHeight="1" x14ac:dyDescent="0.25">
      <c r="M416" s="3"/>
    </row>
    <row r="417" spans="13:13" ht="29.25" customHeight="1" x14ac:dyDescent="0.25">
      <c r="M417" s="3"/>
    </row>
    <row r="418" spans="13:13" ht="29.25" customHeight="1" x14ac:dyDescent="0.25">
      <c r="M418" s="3"/>
    </row>
    <row r="419" spans="13:13" ht="29.25" customHeight="1" x14ac:dyDescent="0.25">
      <c r="M419" s="3"/>
    </row>
    <row r="420" spans="13:13" ht="29.25" customHeight="1" x14ac:dyDescent="0.25">
      <c r="M420" s="3"/>
    </row>
    <row r="421" spans="13:13" ht="29.25" customHeight="1" x14ac:dyDescent="0.25">
      <c r="M421" s="3"/>
    </row>
    <row r="422" spans="13:13" ht="29.25" customHeight="1" x14ac:dyDescent="0.25">
      <c r="M422" s="3"/>
    </row>
    <row r="423" spans="13:13" ht="29.25" customHeight="1" x14ac:dyDescent="0.25">
      <c r="M423" s="3"/>
    </row>
    <row r="424" spans="13:13" ht="29.25" customHeight="1" x14ac:dyDescent="0.25">
      <c r="M424" s="3"/>
    </row>
    <row r="425" spans="13:13" ht="29.25" customHeight="1" x14ac:dyDescent="0.25">
      <c r="M425" s="3"/>
    </row>
    <row r="426" spans="13:13" ht="29.25" customHeight="1" x14ac:dyDescent="0.25">
      <c r="M426" s="3"/>
    </row>
    <row r="427" spans="13:13" ht="29.25" customHeight="1" x14ac:dyDescent="0.25">
      <c r="M427" s="3"/>
    </row>
    <row r="428" spans="13:13" ht="29.25" customHeight="1" x14ac:dyDescent="0.25">
      <c r="M428" s="3"/>
    </row>
    <row r="429" spans="13:13" ht="29.25" customHeight="1" x14ac:dyDescent="0.25">
      <c r="M429" s="3"/>
    </row>
    <row r="430" spans="13:13" ht="29.25" customHeight="1" x14ac:dyDescent="0.25">
      <c r="M430" s="3"/>
    </row>
    <row r="431" spans="13:13" ht="29.25" customHeight="1" x14ac:dyDescent="0.25">
      <c r="M431" s="3"/>
    </row>
    <row r="432" spans="13:13" ht="29.25" customHeight="1" x14ac:dyDescent="0.25">
      <c r="M432" s="3"/>
    </row>
    <row r="433" spans="13:13" ht="29.25" customHeight="1" x14ac:dyDescent="0.25">
      <c r="M433" s="3"/>
    </row>
    <row r="434" spans="13:13" ht="29.25" customHeight="1" x14ac:dyDescent="0.25">
      <c r="M434" s="3"/>
    </row>
    <row r="435" spans="13:13" ht="29.25" customHeight="1" x14ac:dyDescent="0.25">
      <c r="M435" s="3"/>
    </row>
    <row r="436" spans="13:13" ht="29.25" customHeight="1" x14ac:dyDescent="0.25">
      <c r="M436" s="3"/>
    </row>
    <row r="437" spans="13:13" ht="29.25" customHeight="1" x14ac:dyDescent="0.25">
      <c r="M437" s="3"/>
    </row>
    <row r="438" spans="13:13" ht="29.25" customHeight="1" x14ac:dyDescent="0.25">
      <c r="M438" s="3"/>
    </row>
    <row r="439" spans="13:13" ht="29.25" customHeight="1" x14ac:dyDescent="0.25">
      <c r="M439" s="3"/>
    </row>
    <row r="440" spans="13:13" ht="29.25" customHeight="1" x14ac:dyDescent="0.25">
      <c r="M440" s="3"/>
    </row>
    <row r="441" spans="13:13" ht="29.25" customHeight="1" x14ac:dyDescent="0.25">
      <c r="M441" s="3"/>
    </row>
    <row r="442" spans="13:13" ht="29.25" customHeight="1" x14ac:dyDescent="0.25">
      <c r="M442" s="3"/>
    </row>
    <row r="443" spans="13:13" ht="29.25" customHeight="1" x14ac:dyDescent="0.25">
      <c r="M443" s="3"/>
    </row>
    <row r="444" spans="13:13" ht="29.25" customHeight="1" x14ac:dyDescent="0.25">
      <c r="M444" s="3"/>
    </row>
    <row r="445" spans="13:13" ht="29.25" customHeight="1" x14ac:dyDescent="0.25">
      <c r="M445" s="3"/>
    </row>
    <row r="446" spans="13:13" ht="29.25" customHeight="1" x14ac:dyDescent="0.25">
      <c r="M446" s="3"/>
    </row>
    <row r="447" spans="13:13" ht="29.25" customHeight="1" x14ac:dyDescent="0.25">
      <c r="M447" s="3"/>
    </row>
    <row r="448" spans="13:13" ht="29.25" customHeight="1" x14ac:dyDescent="0.25">
      <c r="M448" s="3"/>
    </row>
    <row r="449" spans="13:13" ht="29.25" customHeight="1" x14ac:dyDescent="0.25">
      <c r="M449" s="3"/>
    </row>
    <row r="450" spans="13:13" ht="29.25" customHeight="1" x14ac:dyDescent="0.25">
      <c r="M450" s="3"/>
    </row>
  </sheetData>
  <mergeCells count="3">
    <mergeCell ref="B6:B9"/>
    <mergeCell ref="D5:E5"/>
    <mergeCell ref="D4:E4"/>
  </mergeCells>
  <phoneticPr fontId="2"/>
  <dataValidations count="1">
    <dataValidation type="whole" operator="greaterThan" allowBlank="1" showInputMessage="1" showErrorMessage="1" errorTitle="入力エラー" error="着工日より前の日付になっています" sqref="D9" xr:uid="{00000000-0002-0000-0100-000000000000}">
      <formula1>D6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Z84"/>
  <sheetViews>
    <sheetView showGridLines="0" showZeros="0" tabSelected="1" view="pageBreakPreview" zoomScale="80" zoomScaleNormal="70" zoomScaleSheetLayoutView="80" workbookViewId="0">
      <pane xSplit="6" ySplit="5" topLeftCell="V6" activePane="bottomRight" state="frozen"/>
      <selection activeCell="F28" sqref="F28"/>
      <selection pane="topRight" activeCell="F28" sqref="F28"/>
      <selection pane="bottomLeft" activeCell="F28" sqref="F28"/>
      <selection pane="bottomRight" activeCell="X60" sqref="X60:AA60"/>
    </sheetView>
  </sheetViews>
  <sheetFormatPr defaultColWidth="3.59765625" defaultRowHeight="12.75" x14ac:dyDescent="0.25"/>
  <cols>
    <col min="1" max="1" width="1.3984375" customWidth="1"/>
    <col min="6" max="6" width="4.1328125" customWidth="1"/>
    <col min="7" max="38" width="5.86328125" customWidth="1"/>
    <col min="39" max="39" width="5.59765625" customWidth="1"/>
    <col min="40" max="43" width="8" customWidth="1"/>
    <col min="46" max="47" width="6.86328125" bestFit="1" customWidth="1"/>
    <col min="48" max="48" width="5" bestFit="1" customWidth="1"/>
    <col min="49" max="49" width="11.9296875" bestFit="1" customWidth="1"/>
    <col min="50" max="50" width="6.9296875" bestFit="1" customWidth="1"/>
    <col min="51" max="51" width="11.9296875" bestFit="1" customWidth="1"/>
    <col min="52" max="52" width="6.9296875" bestFit="1" customWidth="1"/>
  </cols>
  <sheetData>
    <row r="1" spans="2:52" ht="18.75" x14ac:dyDescent="0.25">
      <c r="B1" s="171" t="s">
        <v>72</v>
      </c>
      <c r="AI1" s="284"/>
    </row>
    <row r="2" spans="2:52" x14ac:dyDescent="0.25">
      <c r="O2" s="6" t="s">
        <v>20</v>
      </c>
      <c r="T2" s="330"/>
      <c r="U2" s="330"/>
      <c r="V2" s="330"/>
      <c r="X2" s="6" t="s">
        <v>19</v>
      </c>
      <c r="AL2" s="311" t="s">
        <v>78</v>
      </c>
      <c r="AM2" s="2" t="s">
        <v>11</v>
      </c>
    </row>
    <row r="3" spans="2:52" x14ac:dyDescent="0.25">
      <c r="B3" s="320" t="s">
        <v>6</v>
      </c>
      <c r="C3" s="320"/>
      <c r="D3" s="320"/>
      <c r="E3" s="321">
        <f>初期入力!D5</f>
        <v>0</v>
      </c>
      <c r="F3" s="321"/>
      <c r="G3" s="321"/>
      <c r="H3" s="321"/>
      <c r="I3" s="321"/>
      <c r="J3" s="321"/>
      <c r="K3" s="321"/>
      <c r="L3" s="321"/>
      <c r="M3" s="321"/>
      <c r="P3" s="317">
        <f>初期入力!D6</f>
        <v>0</v>
      </c>
      <c r="Q3" s="317"/>
      <c r="R3" s="317"/>
      <c r="S3" s="172" t="s">
        <v>1</v>
      </c>
      <c r="T3" s="317">
        <f>初期入力!D9</f>
        <v>0</v>
      </c>
      <c r="U3" s="317"/>
      <c r="V3" s="317"/>
      <c r="Y3" s="318" t="s">
        <v>17</v>
      </c>
      <c r="Z3" s="318"/>
      <c r="AA3" s="319">
        <f>初期入力!D7</f>
        <v>0</v>
      </c>
      <c r="AB3" s="319"/>
      <c r="AC3" s="319"/>
      <c r="AD3" s="172" t="s">
        <v>1</v>
      </c>
      <c r="AE3" s="314" t="s">
        <v>18</v>
      </c>
      <c r="AF3" s="314"/>
      <c r="AG3" s="314"/>
      <c r="AH3" s="319">
        <f>+初期入力!D8</f>
        <v>0</v>
      </c>
      <c r="AI3" s="319"/>
      <c r="AJ3" s="319"/>
      <c r="AL3" s="312"/>
      <c r="AM3" s="4" t="s">
        <v>33</v>
      </c>
      <c r="AT3" s="285"/>
      <c r="AU3" s="285"/>
      <c r="AV3" s="285"/>
      <c r="AW3" s="411" t="s">
        <v>88</v>
      </c>
      <c r="AX3" s="412"/>
      <c r="AY3" s="412"/>
      <c r="AZ3" s="413"/>
    </row>
    <row r="4" spans="2:52" ht="11.25" customHeight="1" x14ac:dyDescent="0.25">
      <c r="AL4" s="313"/>
      <c r="AM4" s="4" t="s">
        <v>8</v>
      </c>
      <c r="AT4" s="286" t="s">
        <v>90</v>
      </c>
      <c r="AU4" s="286" t="s">
        <v>91</v>
      </c>
      <c r="AV4" s="286" t="s">
        <v>104</v>
      </c>
      <c r="AW4" s="312" t="s">
        <v>2</v>
      </c>
      <c r="AX4" s="312"/>
      <c r="AY4" s="312" t="s">
        <v>3</v>
      </c>
      <c r="AZ4" s="312"/>
    </row>
    <row r="5" spans="2:52" ht="12.75" customHeight="1" x14ac:dyDescent="0.25">
      <c r="B5" s="7"/>
      <c r="C5" s="8"/>
      <c r="D5" s="8"/>
      <c r="E5" s="8"/>
      <c r="F5" s="9"/>
      <c r="G5" s="173">
        <v>1</v>
      </c>
      <c r="H5" s="174">
        <v>2</v>
      </c>
      <c r="I5" s="174">
        <v>3</v>
      </c>
      <c r="J5" s="174">
        <v>4</v>
      </c>
      <c r="K5" s="174">
        <v>5</v>
      </c>
      <c r="L5" s="174">
        <v>6</v>
      </c>
      <c r="M5" s="174">
        <v>7</v>
      </c>
      <c r="N5" s="174">
        <v>8</v>
      </c>
      <c r="O5" s="174">
        <v>9</v>
      </c>
      <c r="P5" s="174">
        <v>10</v>
      </c>
      <c r="Q5" s="174">
        <v>11</v>
      </c>
      <c r="R5" s="174">
        <v>12</v>
      </c>
      <c r="S5" s="174">
        <v>13</v>
      </c>
      <c r="T5" s="174">
        <v>14</v>
      </c>
      <c r="U5" s="174">
        <v>15</v>
      </c>
      <c r="V5" s="174">
        <v>16</v>
      </c>
      <c r="W5" s="174">
        <v>17</v>
      </c>
      <c r="X5" s="174">
        <v>18</v>
      </c>
      <c r="Y5" s="174">
        <v>19</v>
      </c>
      <c r="Z5" s="174">
        <v>20</v>
      </c>
      <c r="AA5" s="174">
        <v>21</v>
      </c>
      <c r="AB5" s="174">
        <v>22</v>
      </c>
      <c r="AC5" s="174">
        <v>23</v>
      </c>
      <c r="AD5" s="174">
        <v>24</v>
      </c>
      <c r="AE5" s="174">
        <v>25</v>
      </c>
      <c r="AF5" s="174">
        <v>26</v>
      </c>
      <c r="AG5" s="174">
        <v>27</v>
      </c>
      <c r="AH5" s="174">
        <v>28</v>
      </c>
      <c r="AI5" s="174">
        <v>29</v>
      </c>
      <c r="AJ5" s="174">
        <v>30</v>
      </c>
      <c r="AK5" s="175">
        <v>31</v>
      </c>
      <c r="AL5" s="234"/>
      <c r="AM5" s="1"/>
      <c r="AN5" s="414" t="s">
        <v>22</v>
      </c>
      <c r="AO5" s="414" t="s">
        <v>21</v>
      </c>
      <c r="AP5" s="415" t="s">
        <v>23</v>
      </c>
      <c r="AQ5" s="415" t="s">
        <v>19</v>
      </c>
      <c r="AT5" s="287" t="s">
        <v>89</v>
      </c>
      <c r="AU5" s="287" t="s">
        <v>89</v>
      </c>
      <c r="AV5" s="287" t="s">
        <v>89</v>
      </c>
      <c r="AW5" s="287" t="s">
        <v>103</v>
      </c>
      <c r="AX5" s="287" t="s">
        <v>102</v>
      </c>
      <c r="AY5" s="287" t="s">
        <v>103</v>
      </c>
      <c r="AZ5" s="287" t="s">
        <v>102</v>
      </c>
    </row>
    <row r="6" spans="2:52" ht="12.75" customHeight="1" x14ac:dyDescent="0.25">
      <c r="B6" s="315" t="str">
        <f>初期入力!D4&amp;"年"</f>
        <v>2026年</v>
      </c>
      <c r="C6" s="316"/>
      <c r="D6" s="176" t="s">
        <v>73</v>
      </c>
      <c r="E6" s="177"/>
      <c r="F6" s="178"/>
      <c r="G6" s="283" t="str">
        <f>IF(DAY(DATE(初期入力!$D$4,$B$7,G5))=G5,TEXT(DATE(初期入力!$D$4,$B$7,G5),"aaa"),"")</f>
        <v>日</v>
      </c>
      <c r="H6" s="194" t="str">
        <f>IF(DAY(DATE(初期入力!$D$4,$B$7,H5))=H5,TEXT(DATE(初期入力!$D$4,$B$7,H5),"aaa"),"")</f>
        <v>月</v>
      </c>
      <c r="I6" s="194" t="str">
        <f>IF(DAY(DATE(初期入力!$D$4,$B$7,I5))=I5,TEXT(DATE(初期入力!$D$4,$B$7,I5),"aaa"),"")</f>
        <v>火</v>
      </c>
      <c r="J6" s="194" t="str">
        <f>IF(DAY(DATE(初期入力!$D$4,$B$7,J5))=J5,TEXT(DATE(初期入力!$D$4,$B$7,J5),"aaa"),"")</f>
        <v>水</v>
      </c>
      <c r="K6" s="194" t="str">
        <f>IF(DAY(DATE(初期入力!$D$4,$B$7,K5))=K5,TEXT(DATE(初期入力!$D$4,$B$7,K5),"aaa"),"")</f>
        <v>木</v>
      </c>
      <c r="L6" s="194" t="str">
        <f>IF(DAY(DATE(初期入力!$D$4,$B$7,L5))=L5,TEXT(DATE(初期入力!$D$4,$B$7,L5),"aaa"),"")</f>
        <v>金</v>
      </c>
      <c r="M6" s="194" t="str">
        <f>IF(DAY(DATE(初期入力!$D$4,$B$7,M5))=M5,TEXT(DATE(初期入力!$D$4,$B$7,M5),"aaa"),"")</f>
        <v>土</v>
      </c>
      <c r="N6" s="194" t="str">
        <f>IF(DAY(DATE(初期入力!$D$4,$B$7,N5))=N5,TEXT(DATE(初期入力!$D$4,$B$7,N5),"aaa"),"")</f>
        <v>日</v>
      </c>
      <c r="O6" s="194" t="str">
        <f>IF(DAY(DATE(初期入力!$D$4,$B$7,O5))=O5,TEXT(DATE(初期入力!$D$4,$B$7,O5),"aaa"),"")</f>
        <v>月</v>
      </c>
      <c r="P6" s="194" t="str">
        <f>IF(DAY(DATE(初期入力!$D$4,$B$7,P5))=P5,TEXT(DATE(初期入力!$D$4,$B$7,P5),"aaa"),"")</f>
        <v>火</v>
      </c>
      <c r="Q6" s="194" t="str">
        <f>IF(DAY(DATE(初期入力!$D$4,$B$7,Q5))=Q5,TEXT(DATE(初期入力!$D$4,$B$7,Q5),"aaa"),"")</f>
        <v>水</v>
      </c>
      <c r="R6" s="194" t="str">
        <f>IF(DAY(DATE(初期入力!$D$4,$B$7,R5))=R5,TEXT(DATE(初期入力!$D$4,$B$7,R5),"aaa"),"")</f>
        <v>木</v>
      </c>
      <c r="S6" s="194" t="str">
        <f>IF(DAY(DATE(初期入力!$D$4,$B$7,S5))=S5,TEXT(DATE(初期入力!$D$4,$B$7,S5),"aaa"),"")</f>
        <v>金</v>
      </c>
      <c r="T6" s="194" t="str">
        <f>IF(DAY(DATE(初期入力!$D$4,$B$7,T5))=T5,TEXT(DATE(初期入力!$D$4,$B$7,T5),"aaa"),"")</f>
        <v>土</v>
      </c>
      <c r="U6" s="194" t="str">
        <f>IF(DAY(DATE(初期入力!$D$4,$B$7,U5))=U5,TEXT(DATE(初期入力!$D$4,$B$7,U5),"aaa"),"")</f>
        <v>日</v>
      </c>
      <c r="V6" s="194" t="str">
        <f>IF(DAY(DATE(初期入力!$D$4,$B$7,V5))=V5,TEXT(DATE(初期入力!$D$4,$B$7,V5),"aaa"),"")</f>
        <v>月</v>
      </c>
      <c r="W6" s="194" t="str">
        <f>IF(DAY(DATE(初期入力!$D$4,$B$7,W5))=W5,TEXT(DATE(初期入力!$D$4,$B$7,W5),"aaa"),"")</f>
        <v>火</v>
      </c>
      <c r="X6" s="194" t="str">
        <f>IF(DAY(DATE(初期入力!$D$4,$B$7,X5))=X5,TEXT(DATE(初期入力!$D$4,$B$7,X5),"aaa"),"")</f>
        <v>水</v>
      </c>
      <c r="Y6" s="194" t="str">
        <f>IF(DAY(DATE(初期入力!$D$4,$B$7,Y5))=Y5,TEXT(DATE(初期入力!$D$4,$B$7,Y5),"aaa"),"")</f>
        <v>木</v>
      </c>
      <c r="Z6" s="194" t="str">
        <f>IF(DAY(DATE(初期入力!$D$4,$B$7,Z5))=Z5,TEXT(DATE(初期入力!$D$4,$B$7,Z5),"aaa"),"")</f>
        <v>金</v>
      </c>
      <c r="AA6" s="194" t="str">
        <f>IF(DAY(DATE(初期入力!$D$4,$B$7,AA5))=AA5,TEXT(DATE(初期入力!$D$4,$B$7,AA5),"aaa"),"")</f>
        <v>土</v>
      </c>
      <c r="AB6" s="194" t="str">
        <f>IF(DAY(DATE(初期入力!$D$4,$B$7,AB5))=AB5,TEXT(DATE(初期入力!$D$4,$B$7,AB5),"aaa"),"")</f>
        <v>日</v>
      </c>
      <c r="AC6" s="194" t="str">
        <f>IF(DAY(DATE(初期入力!$D$4,$B$7,AC5))=AC5,TEXT(DATE(初期入力!$D$4,$B$7,AC5),"aaa"),"")</f>
        <v>月</v>
      </c>
      <c r="AD6" s="194" t="str">
        <f>IF(DAY(DATE(初期入力!$D$4,$B$7,AD5))=AD5,TEXT(DATE(初期入力!$D$4,$B$7,AD5),"aaa"),"")</f>
        <v>火</v>
      </c>
      <c r="AE6" s="194" t="str">
        <f>IF(DAY(DATE(初期入力!$D$4,$B$7,AE5))=AE5,TEXT(DATE(初期入力!$D$4,$B$7,AE5),"aaa"),"")</f>
        <v>水</v>
      </c>
      <c r="AF6" s="194" t="str">
        <f>IF(DAY(DATE(初期入力!$D$4,$B$7,AF5))=AF5,TEXT(DATE(初期入力!$D$4,$B$7,AF5),"aaa"),"")</f>
        <v>木</v>
      </c>
      <c r="AG6" s="194" t="str">
        <f>IF(DAY(DATE(初期入力!$D$4,$B$7,AG5))=AG5,TEXT(DATE(初期入力!$D$4,$B$7,AG5),"aaa"),"")</f>
        <v>金</v>
      </c>
      <c r="AH6" s="194" t="str">
        <f>IF(DAY(DATE(初期入力!$D$4,$B$7,AH5))=AH5,TEXT(DATE(初期入力!$D$4,$B$7,AH5),"aaa"),"")</f>
        <v>土</v>
      </c>
      <c r="AI6" s="194" t="str">
        <f>IF(DAY(DATE(初期入力!$D$4,$B$7,AI5))=AI5,TEXT(DATE(初期入力!$D$4,$B$7,AI5),"aaa"),"")</f>
        <v>日</v>
      </c>
      <c r="AJ6" s="194" t="str">
        <f>IF(DAY(DATE(初期入力!$D$4,$B$7,AJ5))=AJ5,TEXT(DATE(初期入力!$D$4,$B$7,AJ5),"aaa"),"")</f>
        <v>月</v>
      </c>
      <c r="AK6" s="195" t="str">
        <f>IF(DAY(DATE(初期入力!$D$4,$B$7,AK5))=AK5,TEXT(DATE(初期入力!$D$4,$B$7,AK5),"aaa"),"")</f>
        <v>火</v>
      </c>
      <c r="AL6" s="291"/>
      <c r="AM6" s="39"/>
      <c r="AN6" s="286"/>
      <c r="AO6" s="286"/>
      <c r="AP6" s="286"/>
      <c r="AQ6" s="286"/>
      <c r="AT6" s="286"/>
      <c r="AU6" s="286"/>
      <c r="AV6" s="286"/>
      <c r="AW6" s="286"/>
      <c r="AX6" s="286"/>
      <c r="AY6" s="286"/>
      <c r="AZ6" s="286"/>
    </row>
    <row r="7" spans="2:52" ht="12.75" customHeight="1" x14ac:dyDescent="0.25">
      <c r="B7" s="309">
        <v>3</v>
      </c>
      <c r="C7" s="310" t="s">
        <v>0</v>
      </c>
      <c r="D7" s="179" t="s">
        <v>2</v>
      </c>
      <c r="E7" s="180"/>
      <c r="F7" s="181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205"/>
      <c r="AL7" s="296" t="str">
        <f>IF(COUNTA(G7:AK7)=AO7,"",IF(AT7-AU7=AN7,"OK",IF(AN7/AQ7&gt;=0.285,"OK","NG")))</f>
        <v/>
      </c>
      <c r="AM7" s="1"/>
      <c r="AN7" s="286">
        <f>COUNTIF(G7:AK7,"休")-AO7</f>
        <v>0</v>
      </c>
      <c r="AO7" s="286">
        <f>IF(B7=1,3,IF(B7=8,3,IF(B7=12,3,0)))</f>
        <v>0</v>
      </c>
      <c r="AP7" s="286">
        <f>COUNTIF(G7:AK7,"■")</f>
        <v>0</v>
      </c>
      <c r="AQ7" s="286">
        <f>AN7+AP7</f>
        <v>0</v>
      </c>
      <c r="AT7" s="286">
        <f>COUNTIF(G6:AK6,"土")+COUNTIF(G6:AK6,"日")</f>
        <v>9</v>
      </c>
      <c r="AU7" s="286">
        <f>COUNTIFS(G6:AK6,"土",G7:AK7,"")+COUNTIFS(G6:AK6,"日",G7:AK7,"")</f>
        <v>9</v>
      </c>
      <c r="AV7" s="286">
        <f>COUNTIFS(G6:AK6,"土",G7:AK7,"■")+COUNTIFS(G6:AK6,"日",G7:AK7,"■")</f>
        <v>0</v>
      </c>
      <c r="AW7" s="286" t="str">
        <f>IF(AV7=0,"OK","NG")</f>
        <v>OK</v>
      </c>
      <c r="AX7" s="286" t="str">
        <f>AL7</f>
        <v/>
      </c>
      <c r="AY7" s="286"/>
      <c r="AZ7" s="286"/>
    </row>
    <row r="8" spans="2:52" ht="12.75" customHeight="1" x14ac:dyDescent="0.25">
      <c r="B8" s="309"/>
      <c r="C8" s="310"/>
      <c r="D8" s="179" t="s">
        <v>3</v>
      </c>
      <c r="E8" s="180"/>
      <c r="F8" s="181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205"/>
      <c r="AL8" s="297" t="str">
        <f>IF(COUNTA(G8:AK8)=AO8,"",IF(AT8-AU8=AN8,"OK",IF(AN8/AQ8&gt;=0.285,"OK","NG")))</f>
        <v/>
      </c>
      <c r="AM8" s="1"/>
      <c r="AN8" s="286">
        <f>COUNTIF(G8:AK8,"休")-AO8</f>
        <v>0</v>
      </c>
      <c r="AO8" s="286">
        <f>IF(B7=1,3,IF(B7=8,3,IF(B7=12,3,0)))</f>
        <v>0</v>
      </c>
      <c r="AP8" s="286">
        <f>COUNTIF(G8:AK8,"■")</f>
        <v>0</v>
      </c>
      <c r="AQ8" s="286">
        <f>AN8+AP8</f>
        <v>0</v>
      </c>
      <c r="AT8" s="286">
        <f>COUNTIF(G6:AK6,"土")+COUNTIF(G6:AK6,"日")</f>
        <v>9</v>
      </c>
      <c r="AU8" s="286">
        <f>COUNTIFS(G6:AK6,"土",G8:AK8,"")+COUNTIFS(G6:AK6,"日",G8:AK8,"")</f>
        <v>9</v>
      </c>
      <c r="AV8" s="286">
        <f>COUNTIFS(G6:AK6,"土",G8:AK8,"■")+COUNTIFS(G6:AK6,"日",G8:AK8,"■")</f>
        <v>0</v>
      </c>
      <c r="AW8" s="286"/>
      <c r="AX8" s="286"/>
      <c r="AY8" s="286" t="str">
        <f>IF(AV8=0,"OK","NG")</f>
        <v>OK</v>
      </c>
      <c r="AZ8" s="286" t="str">
        <f>AL8</f>
        <v/>
      </c>
    </row>
    <row r="9" spans="2:52" ht="12.75" customHeight="1" x14ac:dyDescent="0.25">
      <c r="B9" s="182"/>
      <c r="C9" s="183"/>
      <c r="D9" s="184"/>
      <c r="E9" s="185"/>
      <c r="F9" s="186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292"/>
      <c r="AM9" s="187"/>
      <c r="AN9" s="286">
        <f>SUM(COUNTIF(G9:AK9,{"休"}))</f>
        <v>0</v>
      </c>
      <c r="AO9" s="286"/>
      <c r="AP9" s="286"/>
      <c r="AQ9" s="286"/>
      <c r="AT9" s="286"/>
      <c r="AU9" s="286"/>
      <c r="AV9" s="286"/>
      <c r="AW9" s="286"/>
      <c r="AX9" s="286"/>
      <c r="AY9" s="286"/>
      <c r="AZ9" s="286"/>
    </row>
    <row r="10" spans="2:52" ht="12.75" customHeight="1" x14ac:dyDescent="0.25">
      <c r="B10" s="188"/>
      <c r="C10" s="189"/>
      <c r="D10" s="190" t="s">
        <v>73</v>
      </c>
      <c r="E10" s="191"/>
      <c r="F10" s="192"/>
      <c r="G10" s="193" t="str">
        <f>IF(DAY(DATE(初期入力!$D$4,$B$11,G5))=G5,TEXT(DATE(初期入力!$D$4,$B$11,G5),"aaa"),"")</f>
        <v>水</v>
      </c>
      <c r="H10" s="194" t="str">
        <f>IF(DAY(DATE(初期入力!$D$4,$B$11,H5))=H5,TEXT(DATE(初期入力!$D$4,$B$11,H5),"aaa"),"")</f>
        <v>木</v>
      </c>
      <c r="I10" s="194" t="str">
        <f>IF(DAY(DATE(初期入力!$D$4,$B$11,I5))=I5,TEXT(DATE(初期入力!$D$4,$B$11,I5),"aaa"),"")</f>
        <v>金</v>
      </c>
      <c r="J10" s="194" t="str">
        <f>IF(DAY(DATE(初期入力!$D$4,$B$11,J5))=J5,TEXT(DATE(初期入力!$D$4,$B$11,J5),"aaa"),"")</f>
        <v>土</v>
      </c>
      <c r="K10" s="194" t="str">
        <f>IF(DAY(DATE(初期入力!$D$4,$B$11,K5))=K5,TEXT(DATE(初期入力!$D$4,$B$11,K5),"aaa"),"")</f>
        <v>日</v>
      </c>
      <c r="L10" s="194" t="str">
        <f>IF(DAY(DATE(初期入力!$D$4,$B$11,L5))=L5,TEXT(DATE(初期入力!$D$4,$B$11,L5),"aaa"),"")</f>
        <v>月</v>
      </c>
      <c r="M10" s="194" t="str">
        <f>IF(DAY(DATE(初期入力!$D$4,$B$11,M5))=M5,TEXT(DATE(初期入力!$D$4,$B$11,M5),"aaa"),"")</f>
        <v>火</v>
      </c>
      <c r="N10" s="194" t="str">
        <f>IF(DAY(DATE(初期入力!$D$4,$B$11,N5))=N5,TEXT(DATE(初期入力!$D$4,$B$11,N5),"aaa"),"")</f>
        <v>水</v>
      </c>
      <c r="O10" s="194" t="str">
        <f>IF(DAY(DATE(初期入力!$D$4,$B$11,O5))=O5,TEXT(DATE(初期入力!$D$4,$B$11,O5),"aaa"),"")</f>
        <v>木</v>
      </c>
      <c r="P10" s="194" t="str">
        <f>IF(DAY(DATE(初期入力!$D$4,$B$11,P5))=P5,TEXT(DATE(初期入力!$D$4,$B$11,P5),"aaa"),"")</f>
        <v>金</v>
      </c>
      <c r="Q10" s="194" t="str">
        <f>IF(DAY(DATE(初期入力!$D$4,$B$11,Q5))=Q5,TEXT(DATE(初期入力!$D$4,$B$11,Q5),"aaa"),"")</f>
        <v>土</v>
      </c>
      <c r="R10" s="194" t="str">
        <f>IF(DAY(DATE(初期入力!$D$4,$B$11,R5))=R5,TEXT(DATE(初期入力!$D$4,$B$11,R5),"aaa"),"")</f>
        <v>日</v>
      </c>
      <c r="S10" s="194" t="str">
        <f>IF(DAY(DATE(初期入力!$D$4,$B$11,S5))=S5,TEXT(DATE(初期入力!$D$4,$B$11,S5),"aaa"),"")</f>
        <v>月</v>
      </c>
      <c r="T10" s="194" t="str">
        <f>IF(DAY(DATE(初期入力!$D$4,$B$11,T5))=T5,TEXT(DATE(初期入力!$D$4,$B$11,T5),"aaa"),"")</f>
        <v>火</v>
      </c>
      <c r="U10" s="194" t="str">
        <f>IF(DAY(DATE(初期入力!$D$4,$B$11,U5))=U5,TEXT(DATE(初期入力!$D$4,$B$11,U5),"aaa"),"")</f>
        <v>水</v>
      </c>
      <c r="V10" s="194" t="str">
        <f>IF(DAY(DATE(初期入力!$D$4,$B$11,V5))=V5,TEXT(DATE(初期入力!$D$4,$B$11,V5),"aaa"),"")</f>
        <v>木</v>
      </c>
      <c r="W10" s="194" t="str">
        <f>IF(DAY(DATE(初期入力!$D$4,$B$11,W5))=W5,TEXT(DATE(初期入力!$D$4,$B$11,W5),"aaa"),"")</f>
        <v>金</v>
      </c>
      <c r="X10" s="194" t="str">
        <f>IF(DAY(DATE(初期入力!$D$4,$B$11,X5))=X5,TEXT(DATE(初期入力!$D$4,$B$11,X5),"aaa"),"")</f>
        <v>土</v>
      </c>
      <c r="Y10" s="194" t="str">
        <f>IF(DAY(DATE(初期入力!$D$4,$B$11,Y5))=Y5,TEXT(DATE(初期入力!$D$4,$B$11,Y5),"aaa"),"")</f>
        <v>日</v>
      </c>
      <c r="Z10" s="194" t="str">
        <f>IF(DAY(DATE(初期入力!$D$4,$B$11,Z5))=Z5,TEXT(DATE(初期入力!$D$4,$B$11,Z5),"aaa"),"")</f>
        <v>月</v>
      </c>
      <c r="AA10" s="194" t="str">
        <f>IF(DAY(DATE(初期入力!$D$4,$B$11,AA5))=AA5,TEXT(DATE(初期入力!$D$4,$B$11,AA5),"aaa"),"")</f>
        <v>火</v>
      </c>
      <c r="AB10" s="194" t="str">
        <f>IF(DAY(DATE(初期入力!$D$4,$B$11,AB5))=AB5,TEXT(DATE(初期入力!$D$4,$B$11,AB5),"aaa"),"")</f>
        <v>水</v>
      </c>
      <c r="AC10" s="194" t="str">
        <f>IF(DAY(DATE(初期入力!$D$4,$B$11,AC5))=AC5,TEXT(DATE(初期入力!$D$4,$B$11,AC5),"aaa"),"")</f>
        <v>木</v>
      </c>
      <c r="AD10" s="194" t="str">
        <f>IF(DAY(DATE(初期入力!$D$4,$B$11,AD5))=AD5,TEXT(DATE(初期入力!$D$4,$B$11,AD5),"aaa"),"")</f>
        <v>金</v>
      </c>
      <c r="AE10" s="194" t="str">
        <f>IF(DAY(DATE(初期入力!$D$4,$B$11,AE5))=AE5,TEXT(DATE(初期入力!$D$4,$B$11,AE5),"aaa"),"")</f>
        <v>土</v>
      </c>
      <c r="AF10" s="194" t="str">
        <f>IF(DAY(DATE(初期入力!$D$4,$B$11,AF5))=AF5,TEXT(DATE(初期入力!$D$4,$B$11,AF5),"aaa"),"")</f>
        <v>日</v>
      </c>
      <c r="AG10" s="194" t="str">
        <f>IF(DAY(DATE(初期入力!$D$4,$B$11,AG5))=AG5,TEXT(DATE(初期入力!$D$4,$B$11,AG5),"aaa"),"")</f>
        <v>月</v>
      </c>
      <c r="AH10" s="194" t="str">
        <f>IF(DAY(DATE(初期入力!$D$4,$B$11,AH5))=AH5,TEXT(DATE(初期入力!$D$4,$B$11,AH5),"aaa"),"")</f>
        <v>火</v>
      </c>
      <c r="AI10" s="194" t="str">
        <f>IF(DAY(DATE(初期入力!$D$4,$B$11,AI5))=AI5,TEXT(DATE(初期入力!$D$4,$B$11,AI5),"aaa"),"")</f>
        <v>水</v>
      </c>
      <c r="AJ10" s="194" t="str">
        <f>IF(DAY(DATE(初期入力!$D$4,$B$11,AJ5))=AJ5,TEXT(DATE(初期入力!$D$4,$B$11,AJ5),"aaa"),"")</f>
        <v>木</v>
      </c>
      <c r="AK10" s="195" t="str">
        <f>IF(DAY(DATE(初期入力!$D$4,$B$11,AK5))=AK5,TEXT(DATE(初期入力!$D$4,$B$11,AK5),"aaa"),"")</f>
        <v/>
      </c>
      <c r="AL10" s="291"/>
      <c r="AM10" s="39"/>
      <c r="AN10" s="286"/>
      <c r="AO10" s="286"/>
      <c r="AP10" s="286"/>
      <c r="AQ10" s="286"/>
      <c r="AT10" s="286"/>
      <c r="AU10" s="286"/>
      <c r="AV10" s="286"/>
      <c r="AW10" s="286"/>
      <c r="AX10" s="286"/>
      <c r="AY10" s="286"/>
      <c r="AZ10" s="286"/>
    </row>
    <row r="11" spans="2:52" ht="12.75" customHeight="1" x14ac:dyDescent="0.25">
      <c r="B11" s="309">
        <f>B7+1</f>
        <v>4</v>
      </c>
      <c r="C11" s="310" t="s">
        <v>0</v>
      </c>
      <c r="D11" s="179" t="s">
        <v>2</v>
      </c>
      <c r="E11" s="180"/>
      <c r="F11" s="181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205"/>
      <c r="AL11" s="296" t="str">
        <f>IF(COUNTA(G11:AK11)=AO11,"",IF(AT11-AU11=AN11,"OK",IF(AN11/AQ11&gt;=0.285,"OK","NG")))</f>
        <v/>
      </c>
      <c r="AM11" s="1"/>
      <c r="AN11" s="286">
        <f>COUNTIF(G11:AK11,"休")-AO11</f>
        <v>0</v>
      </c>
      <c r="AO11" s="286">
        <f>IF(B11=1,3,IF(B11=8,3,IF(B11=12,3,0)))</f>
        <v>0</v>
      </c>
      <c r="AP11" s="286">
        <f>COUNTIF(G11:AK11,"■")</f>
        <v>0</v>
      </c>
      <c r="AQ11" s="286">
        <f>AN11+AP11</f>
        <v>0</v>
      </c>
      <c r="AT11" s="286">
        <f>COUNTIF(G10:AK10,"土")+COUNTIF(G10:AK10,"日")</f>
        <v>8</v>
      </c>
      <c r="AU11" s="286">
        <f>COUNTIFS(G10:AK10,"土",G11:AK11,"")+COUNTIFS(G10:AK10,"日",G11:AK11,"")</f>
        <v>8</v>
      </c>
      <c r="AV11" s="286">
        <f>COUNTIFS(G10:AK10,"土",G11:AK11,"■")+COUNTIFS(G10:AK10,"日",G11:AK11,"■")</f>
        <v>0</v>
      </c>
      <c r="AW11" s="286" t="str">
        <f>IF(AV11=0,"OK","NG")</f>
        <v>OK</v>
      </c>
      <c r="AX11" s="286" t="str">
        <f>AL11</f>
        <v/>
      </c>
      <c r="AY11" s="286"/>
      <c r="AZ11" s="286"/>
    </row>
    <row r="12" spans="2:52" ht="12.75" customHeight="1" x14ac:dyDescent="0.25">
      <c r="B12" s="309"/>
      <c r="C12" s="310"/>
      <c r="D12" s="179" t="s">
        <v>3</v>
      </c>
      <c r="E12" s="180"/>
      <c r="F12" s="181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205"/>
      <c r="AL12" s="297" t="str">
        <f>IF(COUNTA(G12:AK12)=AO12,"",IF(AT12-AU12=AN12,"OK",IF(AN12/AQ12&gt;=0.285,"OK","NG")))</f>
        <v/>
      </c>
      <c r="AM12" s="1"/>
      <c r="AN12" s="286">
        <f>COUNTIF(G12:AK12,"休")-AO12</f>
        <v>0</v>
      </c>
      <c r="AO12" s="286">
        <f>IF(B11=1,3,IF(B11=8,3,IF(B11=12,3,0)))</f>
        <v>0</v>
      </c>
      <c r="AP12" s="286">
        <f>COUNTIF(G12:AK12,"■")</f>
        <v>0</v>
      </c>
      <c r="AQ12" s="286">
        <f>AN12+AP12</f>
        <v>0</v>
      </c>
      <c r="AT12" s="286">
        <f>COUNTIF(G10:AK10,"土")+COUNTIF(G10:AK10,"日")</f>
        <v>8</v>
      </c>
      <c r="AU12" s="286">
        <f>COUNTIFS(G10:AK10,"土",G12:AK12,"")+COUNTIFS(G10:AK10,"日",G12:AK12,"")</f>
        <v>8</v>
      </c>
      <c r="AV12" s="286">
        <f>COUNTIFS(G10:AK10,"土",G12:AK12,"■")+COUNTIFS(G10:AK10,"日",G12:AK12,"■")</f>
        <v>0</v>
      </c>
      <c r="AW12" s="286"/>
      <c r="AX12" s="286"/>
      <c r="AY12" s="286" t="str">
        <f>IF(AV12=0,"OK","NG")</f>
        <v>OK</v>
      </c>
      <c r="AZ12" s="286" t="str">
        <f>AL12</f>
        <v/>
      </c>
    </row>
    <row r="13" spans="2:52" ht="12.75" customHeight="1" x14ac:dyDescent="0.25">
      <c r="B13" s="182"/>
      <c r="C13" s="183"/>
      <c r="D13" s="184"/>
      <c r="E13" s="185"/>
      <c r="F13" s="186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293"/>
      <c r="AM13" s="187"/>
      <c r="AN13" s="286">
        <f>SUM(COUNTIF(G13:AK13,{"休"}))</f>
        <v>0</v>
      </c>
      <c r="AO13" s="286"/>
      <c r="AP13" s="286"/>
      <c r="AQ13" s="286"/>
      <c r="AT13" s="286"/>
      <c r="AU13" s="286"/>
      <c r="AV13" s="286"/>
      <c r="AW13" s="286"/>
      <c r="AX13" s="286"/>
      <c r="AY13" s="286"/>
      <c r="AZ13" s="286"/>
    </row>
    <row r="14" spans="2:52" ht="12.75" customHeight="1" x14ac:dyDescent="0.25">
      <c r="B14" s="188"/>
      <c r="C14" s="189"/>
      <c r="D14" s="190" t="s">
        <v>73</v>
      </c>
      <c r="E14" s="191"/>
      <c r="F14" s="192"/>
      <c r="G14" s="193" t="str">
        <f>IF(DAY(DATE(初期入力!$D$4,$B$15,G5))=G5,TEXT(DATE(初期入力!$D$4,$B$15,G5),"aaa"),"")</f>
        <v>金</v>
      </c>
      <c r="H14" s="194" t="str">
        <f>IF(DAY(DATE(初期入力!$D$4,$B$15,H5))=H5,TEXT(DATE(初期入力!$D$4,$B$15,H5),"aaa"),"")</f>
        <v>土</v>
      </c>
      <c r="I14" s="194" t="str">
        <f>IF(DAY(DATE(初期入力!$D$4,$B$15,I5))=I5,TEXT(DATE(初期入力!$D$4,$B$15,I5),"aaa"),"")</f>
        <v>日</v>
      </c>
      <c r="J14" s="194" t="str">
        <f>IF(DAY(DATE(初期入力!$D$4,$B$15,J5))=J5,TEXT(DATE(初期入力!$D$4,$B$15,J5),"aaa"),"")</f>
        <v>月</v>
      </c>
      <c r="K14" s="194" t="str">
        <f>IF(DAY(DATE(初期入力!$D$4,$B$15,K5))=K5,TEXT(DATE(初期入力!$D$4,$B$15,K5),"aaa"),"")</f>
        <v>火</v>
      </c>
      <c r="L14" s="194" t="str">
        <f>IF(DAY(DATE(初期入力!$D$4,$B$15,L5))=L5,TEXT(DATE(初期入力!$D$4,$B$15,L5),"aaa"),"")</f>
        <v>水</v>
      </c>
      <c r="M14" s="194" t="str">
        <f>IF(DAY(DATE(初期入力!$D$4,$B$15,M5))=M5,TEXT(DATE(初期入力!$D$4,$B$15,M5),"aaa"),"")</f>
        <v>木</v>
      </c>
      <c r="N14" s="194" t="str">
        <f>IF(DAY(DATE(初期入力!$D$4,$B$15,N5))=N5,TEXT(DATE(初期入力!$D$4,$B$15,N5),"aaa"),"")</f>
        <v>金</v>
      </c>
      <c r="O14" s="194" t="str">
        <f>IF(DAY(DATE(初期入力!$D$4,$B$15,O5))=O5,TEXT(DATE(初期入力!$D$4,$B$15,O5),"aaa"),"")</f>
        <v>土</v>
      </c>
      <c r="P14" s="194" t="str">
        <f>IF(DAY(DATE(初期入力!$D$4,$B$15,P5))=P5,TEXT(DATE(初期入力!$D$4,$B$15,P5),"aaa"),"")</f>
        <v>日</v>
      </c>
      <c r="Q14" s="194" t="str">
        <f>IF(DAY(DATE(初期入力!$D$4,$B$15,Q5))=Q5,TEXT(DATE(初期入力!$D$4,$B$15,Q5),"aaa"),"")</f>
        <v>月</v>
      </c>
      <c r="R14" s="194" t="str">
        <f>IF(DAY(DATE(初期入力!$D$4,$B$15,R5))=R5,TEXT(DATE(初期入力!$D$4,$B$15,R5),"aaa"),"")</f>
        <v>火</v>
      </c>
      <c r="S14" s="194" t="str">
        <f>IF(DAY(DATE(初期入力!$D$4,$B$15,S5))=S5,TEXT(DATE(初期入力!$D$4,$B$15,S5),"aaa"),"")</f>
        <v>水</v>
      </c>
      <c r="T14" s="194" t="str">
        <f>IF(DAY(DATE(初期入力!$D$4,$B$15,T5))=T5,TEXT(DATE(初期入力!$D$4,$B$15,T5),"aaa"),"")</f>
        <v>木</v>
      </c>
      <c r="U14" s="194" t="str">
        <f>IF(DAY(DATE(初期入力!$D$4,$B$15,U5))=U5,TEXT(DATE(初期入力!$D$4,$B$15,U5),"aaa"),"")</f>
        <v>金</v>
      </c>
      <c r="V14" s="194" t="str">
        <f>IF(DAY(DATE(初期入力!$D$4,$B$15,V5))=V5,TEXT(DATE(初期入力!$D$4,$B$15,V5),"aaa"),"")</f>
        <v>土</v>
      </c>
      <c r="W14" s="194" t="str">
        <f>IF(DAY(DATE(初期入力!$D$4,$B$15,W5))=W5,TEXT(DATE(初期入力!$D$4,$B$15,W5),"aaa"),"")</f>
        <v>日</v>
      </c>
      <c r="X14" s="194" t="str">
        <f>IF(DAY(DATE(初期入力!$D$4,$B$15,X5))=X5,TEXT(DATE(初期入力!$D$4,$B$15,X5),"aaa"),"")</f>
        <v>月</v>
      </c>
      <c r="Y14" s="194" t="str">
        <f>IF(DAY(DATE(初期入力!$D$4,$B$15,Y5))=Y5,TEXT(DATE(初期入力!$D$4,$B$15,Y5),"aaa"),"")</f>
        <v>火</v>
      </c>
      <c r="Z14" s="194" t="str">
        <f>IF(DAY(DATE(初期入力!$D$4,$B$15,Z5))=Z5,TEXT(DATE(初期入力!$D$4,$B$15,Z5),"aaa"),"")</f>
        <v>水</v>
      </c>
      <c r="AA14" s="194" t="str">
        <f>IF(DAY(DATE(初期入力!$D$4,$B$15,AA5))=AA5,TEXT(DATE(初期入力!$D$4,$B$15,AA5),"aaa"),"")</f>
        <v>木</v>
      </c>
      <c r="AB14" s="194" t="str">
        <f>IF(DAY(DATE(初期入力!$D$4,$B$15,AB5))=AB5,TEXT(DATE(初期入力!$D$4,$B$15,AB5),"aaa"),"")</f>
        <v>金</v>
      </c>
      <c r="AC14" s="194" t="str">
        <f>IF(DAY(DATE(初期入力!$D$4,$B$15,AC5))=AC5,TEXT(DATE(初期入力!$D$4,$B$15,AC5),"aaa"),"")</f>
        <v>土</v>
      </c>
      <c r="AD14" s="194" t="str">
        <f>IF(DAY(DATE(初期入力!$D$4,$B$15,AD5))=AD5,TEXT(DATE(初期入力!$D$4,$B$15,AD5),"aaa"),"")</f>
        <v>日</v>
      </c>
      <c r="AE14" s="194" t="str">
        <f>IF(DAY(DATE(初期入力!$D$4,$B$15,AE5))=AE5,TEXT(DATE(初期入力!$D$4,$B$15,AE5),"aaa"),"")</f>
        <v>月</v>
      </c>
      <c r="AF14" s="194" t="str">
        <f>IF(DAY(DATE(初期入力!$D$4,$B$15,AF5))=AF5,TEXT(DATE(初期入力!$D$4,$B$15,AF5),"aaa"),"")</f>
        <v>火</v>
      </c>
      <c r="AG14" s="194" t="str">
        <f>IF(DAY(DATE(初期入力!$D$4,$B$15,AG5))=AG5,TEXT(DATE(初期入力!$D$4,$B$15,AG5),"aaa"),"")</f>
        <v>水</v>
      </c>
      <c r="AH14" s="194" t="str">
        <f>IF(DAY(DATE(初期入力!$D$4,$B$15,AH5))=AH5,TEXT(DATE(初期入力!$D$4,$B$15,AH5),"aaa"),"")</f>
        <v>木</v>
      </c>
      <c r="AI14" s="194" t="str">
        <f>IF(DAY(DATE(初期入力!$D$4,$B$15,AI5))=AI5,TEXT(DATE(初期入力!$D$4,$B$15,AI5),"aaa"),"")</f>
        <v>金</v>
      </c>
      <c r="AJ14" s="194" t="str">
        <f>IF(DAY(DATE(初期入力!$D$4,$B$15,AJ5))=AJ5,TEXT(DATE(初期入力!$D$4,$B$15,AJ5),"aaa"),"")</f>
        <v>土</v>
      </c>
      <c r="AK14" s="195" t="str">
        <f>IF(DAY(DATE(初期入力!$D$4,$B$15,AK5))=AK5,TEXT(DATE(初期入力!$D$4,$B$15,AK5),"aaa"),"")</f>
        <v>日</v>
      </c>
      <c r="AL14" s="291"/>
      <c r="AM14" s="39"/>
      <c r="AN14" s="286"/>
      <c r="AO14" s="286"/>
      <c r="AP14" s="286"/>
      <c r="AQ14" s="286"/>
      <c r="AT14" s="286"/>
      <c r="AU14" s="286"/>
      <c r="AV14" s="286"/>
      <c r="AW14" s="286"/>
      <c r="AX14" s="286"/>
      <c r="AY14" s="286"/>
      <c r="AZ14" s="286"/>
    </row>
    <row r="15" spans="2:52" ht="12.75" customHeight="1" x14ac:dyDescent="0.25">
      <c r="B15" s="309">
        <f>B11+1</f>
        <v>5</v>
      </c>
      <c r="C15" s="310" t="s">
        <v>0</v>
      </c>
      <c r="D15" s="179" t="s">
        <v>2</v>
      </c>
      <c r="E15" s="180"/>
      <c r="F15" s="181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205"/>
      <c r="AL15" s="296" t="str">
        <f>IF(COUNTA(G15:AK15)=AO15,"",IF(AT15-AU15=AN15,"OK",IF(AN15/AQ15&gt;=0.285,"OK","NG")))</f>
        <v/>
      </c>
      <c r="AM15" s="1"/>
      <c r="AN15" s="286">
        <f>COUNTIF(G15:AK15,"休")-AO15</f>
        <v>0</v>
      </c>
      <c r="AO15" s="286">
        <f>IF(B15=1,3,IF(B15=8,3,IF(B15=12,3,0)))</f>
        <v>0</v>
      </c>
      <c r="AP15" s="286">
        <f>COUNTIF(G15:AK15,"■")</f>
        <v>0</v>
      </c>
      <c r="AQ15" s="286">
        <f>AN15+AP15</f>
        <v>0</v>
      </c>
      <c r="AT15" s="286">
        <f>COUNTIF(G14:AK14,"土")+COUNTIF(G14:AK14,"日")</f>
        <v>10</v>
      </c>
      <c r="AU15" s="286">
        <f>COUNTIFS(G14:AK14,"土",G15:AK15,"")+COUNTIFS(G14:AK14,"日",G15:AK15,"")</f>
        <v>10</v>
      </c>
      <c r="AV15" s="286">
        <f>COUNTIFS(G14:AK14,"土",G15:AK15,"■")+COUNTIFS(G14:AK14,"日",G15:AK15,"■")</f>
        <v>0</v>
      </c>
      <c r="AW15" s="286" t="str">
        <f>IF(AV15=0,"OK","NG")</f>
        <v>OK</v>
      </c>
      <c r="AX15" s="286" t="str">
        <f>AL15</f>
        <v/>
      </c>
      <c r="AY15" s="286"/>
      <c r="AZ15" s="286"/>
    </row>
    <row r="16" spans="2:52" ht="12.75" customHeight="1" x14ac:dyDescent="0.25">
      <c r="B16" s="309"/>
      <c r="C16" s="310"/>
      <c r="D16" s="179" t="s">
        <v>3</v>
      </c>
      <c r="E16" s="180"/>
      <c r="F16" s="181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205"/>
      <c r="AL16" s="297" t="str">
        <f>IF(COUNTA(G16:AK16)=AO16,"",IF(AT16-AU16=AN16,"OK",IF(AN16/AQ16&gt;=0.285,"OK","NG")))</f>
        <v/>
      </c>
      <c r="AM16" s="1"/>
      <c r="AN16" s="286">
        <f>COUNTIF(G16:AK16,"休")-AO16</f>
        <v>0</v>
      </c>
      <c r="AO16" s="286">
        <f>IF(B15=1,3,IF(B15=8,3,IF(B15=12,3,0)))</f>
        <v>0</v>
      </c>
      <c r="AP16" s="286">
        <f>COUNTIF(G16:AK16,"■")</f>
        <v>0</v>
      </c>
      <c r="AQ16" s="286">
        <f>AN16+AP16</f>
        <v>0</v>
      </c>
      <c r="AT16" s="286">
        <f>COUNTIF(G14:AK14,"土")+COUNTIF(G14:AK14,"日")</f>
        <v>10</v>
      </c>
      <c r="AU16" s="286">
        <f>COUNTIFS(G14:AK14,"土",G16:AK16,"")+COUNTIFS(G14:AK14,"日",G16:AK16,"")</f>
        <v>10</v>
      </c>
      <c r="AV16" s="286">
        <f>COUNTIFS(G14:AK14,"土",G16:AK16,"■")+COUNTIFS(G14:AK14,"日",G16:AK16,"■")</f>
        <v>0</v>
      </c>
      <c r="AW16" s="286"/>
      <c r="AX16" s="286"/>
      <c r="AY16" s="286" t="str">
        <f>IF(AV16=0,"OK","NG")</f>
        <v>OK</v>
      </c>
      <c r="AZ16" s="286" t="str">
        <f>AL16</f>
        <v/>
      </c>
    </row>
    <row r="17" spans="2:52" ht="12.75" customHeight="1" x14ac:dyDescent="0.25">
      <c r="B17" s="182"/>
      <c r="C17" s="183"/>
      <c r="D17" s="184"/>
      <c r="E17" s="185"/>
      <c r="F17" s="186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292"/>
      <c r="AM17" s="187"/>
      <c r="AN17" s="286">
        <f>SUM(COUNTIF(G17:AK17,{"休"}))</f>
        <v>0</v>
      </c>
      <c r="AO17" s="286"/>
      <c r="AP17" s="286"/>
      <c r="AQ17" s="286"/>
      <c r="AT17" s="286"/>
      <c r="AU17" s="286"/>
      <c r="AV17" s="286"/>
      <c r="AW17" s="286"/>
      <c r="AX17" s="286"/>
      <c r="AY17" s="286"/>
      <c r="AZ17" s="286"/>
    </row>
    <row r="18" spans="2:52" ht="12.75" customHeight="1" x14ac:dyDescent="0.25">
      <c r="B18" s="188"/>
      <c r="C18" s="189"/>
      <c r="D18" s="190" t="s">
        <v>73</v>
      </c>
      <c r="E18" s="191"/>
      <c r="F18" s="192"/>
      <c r="G18" s="198" t="str">
        <f>IF(DAY(DATE(初期入力!$D$4,$B$19,G5))=G5,TEXT(DATE(初期入力!$D$4,$B$19,G5),"aaa"),"")</f>
        <v>月</v>
      </c>
      <c r="H18" s="199" t="str">
        <f>IF(DAY(DATE(初期入力!$D$4,$B$19,H5))=H5,TEXT(DATE(初期入力!$D$4,$B$19,H5),"aaa"),"")</f>
        <v>火</v>
      </c>
      <c r="I18" s="199" t="str">
        <f>IF(DAY(DATE(初期入力!$D$4,$B$19,I5))=I5,TEXT(DATE(初期入力!$D$4,$B$19,I5),"aaa"),"")</f>
        <v>水</v>
      </c>
      <c r="J18" s="199" t="str">
        <f>IF(DAY(DATE(初期入力!$D$4,$B$19,J5))=J5,TEXT(DATE(初期入力!$D$4,$B$19,J5),"aaa"),"")</f>
        <v>木</v>
      </c>
      <c r="K18" s="199" t="str">
        <f>IF(DAY(DATE(初期入力!$D$4,$B$19,K5))=K5,TEXT(DATE(初期入力!$D$4,$B$19,K5),"aaa"),"")</f>
        <v>金</v>
      </c>
      <c r="L18" s="199" t="str">
        <f>IF(DAY(DATE(初期入力!$D$4,$B$19,L5))=L5,TEXT(DATE(初期入力!$D$4,$B$19,L5),"aaa"),"")</f>
        <v>土</v>
      </c>
      <c r="M18" s="199" t="str">
        <f>IF(DAY(DATE(初期入力!$D$4,$B$19,M5))=M5,TEXT(DATE(初期入力!$D$4,$B$19,M5),"aaa"),"")</f>
        <v>日</v>
      </c>
      <c r="N18" s="199" t="str">
        <f>IF(DAY(DATE(初期入力!$D$4,$B$19,N5))=N5,TEXT(DATE(初期入力!$D$4,$B$19,N5),"aaa"),"")</f>
        <v>月</v>
      </c>
      <c r="O18" s="199" t="str">
        <f>IF(DAY(DATE(初期入力!$D$4,$B$19,O5))=O5,TEXT(DATE(初期入力!$D$4,$B$19,O5),"aaa"),"")</f>
        <v>火</v>
      </c>
      <c r="P18" s="199" t="str">
        <f>IF(DAY(DATE(初期入力!$D$4,$B$19,P5))=P5,TEXT(DATE(初期入力!$D$4,$B$19,P5),"aaa"),"")</f>
        <v>水</v>
      </c>
      <c r="Q18" s="199" t="str">
        <f>IF(DAY(DATE(初期入力!$D$4,$B$19,Q5))=Q5,TEXT(DATE(初期入力!$D$4,$B$19,Q5),"aaa"),"")</f>
        <v>木</v>
      </c>
      <c r="R18" s="199" t="str">
        <f>IF(DAY(DATE(初期入力!$D$4,$B$19,R5))=R5,TEXT(DATE(初期入力!$D$4,$B$19,R5),"aaa"),"")</f>
        <v>金</v>
      </c>
      <c r="S18" s="199" t="str">
        <f>IF(DAY(DATE(初期入力!$D$4,$B$19,S5))=S5,TEXT(DATE(初期入力!$D$4,$B$19,S5),"aaa"),"")</f>
        <v>土</v>
      </c>
      <c r="T18" s="199" t="str">
        <f>IF(DAY(DATE(初期入力!$D$4,$B$19,T5))=T5,TEXT(DATE(初期入力!$D$4,$B$19,T5),"aaa"),"")</f>
        <v>日</v>
      </c>
      <c r="U18" s="199" t="str">
        <f>IF(DAY(DATE(初期入力!$D$4,$B$19,U5))=U5,TEXT(DATE(初期入力!$D$4,$B$19,U5),"aaa"),"")</f>
        <v>月</v>
      </c>
      <c r="V18" s="199" t="str">
        <f>IF(DAY(DATE(初期入力!$D$4,$B$19,V5))=V5,TEXT(DATE(初期入力!$D$4,$B$19,V5),"aaa"),"")</f>
        <v>火</v>
      </c>
      <c r="W18" s="199" t="str">
        <f>IF(DAY(DATE(初期入力!$D$4,$B$19,W5))=W5,TEXT(DATE(初期入力!$D$4,$B$19,W5),"aaa"),"")</f>
        <v>水</v>
      </c>
      <c r="X18" s="199" t="str">
        <f>IF(DAY(DATE(初期入力!$D$4,$B$19,X5))=X5,TEXT(DATE(初期入力!$D$4,$B$19,X5),"aaa"),"")</f>
        <v>木</v>
      </c>
      <c r="Y18" s="199" t="str">
        <f>IF(DAY(DATE(初期入力!$D$4,$B$19,Y5))=Y5,TEXT(DATE(初期入力!$D$4,$B$19,Y5),"aaa"),"")</f>
        <v>金</v>
      </c>
      <c r="Z18" s="199" t="str">
        <f>IF(DAY(DATE(初期入力!$D$4,$B$19,Z5))=Z5,TEXT(DATE(初期入力!$D$4,$B$19,Z5),"aaa"),"")</f>
        <v>土</v>
      </c>
      <c r="AA18" s="199" t="str">
        <f>IF(DAY(DATE(初期入力!$D$4,$B$19,AA5))=AA5,TEXT(DATE(初期入力!$D$4,$B$19,AA5),"aaa"),"")</f>
        <v>日</v>
      </c>
      <c r="AB18" s="199" t="str">
        <f>IF(DAY(DATE(初期入力!$D$4,$B$19,AB5))=AB5,TEXT(DATE(初期入力!$D$4,$B$19,AB5),"aaa"),"")</f>
        <v>月</v>
      </c>
      <c r="AC18" s="199" t="str">
        <f>IF(DAY(DATE(初期入力!$D$4,$B$19,AC5))=AC5,TEXT(DATE(初期入力!$D$4,$B$19,AC5),"aaa"),"")</f>
        <v>火</v>
      </c>
      <c r="AD18" s="199" t="str">
        <f>IF(DAY(DATE(初期入力!$D$4,$B$19,AD5))=AD5,TEXT(DATE(初期入力!$D$4,$B$19,AD5),"aaa"),"")</f>
        <v>水</v>
      </c>
      <c r="AE18" s="199" t="str">
        <f>IF(DAY(DATE(初期入力!$D$4,$B$19,AE5))=AE5,TEXT(DATE(初期入力!$D$4,$B$19,AE5),"aaa"),"")</f>
        <v>木</v>
      </c>
      <c r="AF18" s="199" t="str">
        <f>IF(DAY(DATE(初期入力!$D$4,$B$19,AF5))=AF5,TEXT(DATE(初期入力!$D$4,$B$19,AF5),"aaa"),"")</f>
        <v>金</v>
      </c>
      <c r="AG18" s="199" t="str">
        <f>IF(DAY(DATE(初期入力!$D$4,$B$19,AG5))=AG5,TEXT(DATE(初期入力!$D$4,$B$19,AG5),"aaa"),"")</f>
        <v>土</v>
      </c>
      <c r="AH18" s="199" t="str">
        <f>IF(DAY(DATE(初期入力!$D$4,$B$19,AH5))=AH5,TEXT(DATE(初期入力!$D$4,$B$19,AH5),"aaa"),"")</f>
        <v>日</v>
      </c>
      <c r="AI18" s="199" t="str">
        <f>IF(DAY(DATE(初期入力!$D$4,$B$19,AI5))=AI5,TEXT(DATE(初期入力!$D$4,$B$19,AI5),"aaa"),"")</f>
        <v>月</v>
      </c>
      <c r="AJ18" s="199" t="str">
        <f>IF(DAY(DATE(初期入力!$D$4,$B$19,AJ5))=AJ5,TEXT(DATE(初期入力!$D$4,$B$19,AJ5),"aaa"),"")</f>
        <v>火</v>
      </c>
      <c r="AK18" s="200" t="str">
        <f>IF(DAY(DATE(初期入力!$D$4,$B$19,AK5))=AK5,TEXT(DATE(初期入力!$D$4,$B$19,AK5),"aaa"),"")</f>
        <v/>
      </c>
      <c r="AL18" s="294"/>
      <c r="AM18" s="39"/>
      <c r="AN18" s="286"/>
      <c r="AO18" s="286"/>
      <c r="AP18" s="286"/>
      <c r="AQ18" s="286"/>
      <c r="AT18" s="286"/>
      <c r="AU18" s="286"/>
      <c r="AV18" s="286"/>
      <c r="AW18" s="286"/>
      <c r="AX18" s="286"/>
      <c r="AY18" s="286"/>
      <c r="AZ18" s="286"/>
    </row>
    <row r="19" spans="2:52" ht="12.75" customHeight="1" x14ac:dyDescent="0.25">
      <c r="B19" s="309">
        <f>B15+1</f>
        <v>6</v>
      </c>
      <c r="C19" s="310" t="s">
        <v>0</v>
      </c>
      <c r="D19" s="179" t="s">
        <v>2</v>
      </c>
      <c r="E19" s="180"/>
      <c r="F19" s="181"/>
      <c r="G19" s="44" t="s">
        <v>92</v>
      </c>
      <c r="H19" s="44" t="s">
        <v>92</v>
      </c>
      <c r="I19" s="44" t="s">
        <v>92</v>
      </c>
      <c r="J19" s="44" t="s">
        <v>92</v>
      </c>
      <c r="K19" s="44" t="s">
        <v>92</v>
      </c>
      <c r="L19" s="44" t="s">
        <v>33</v>
      </c>
      <c r="M19" s="44" t="s">
        <v>33</v>
      </c>
      <c r="N19" s="44" t="s">
        <v>92</v>
      </c>
      <c r="O19" s="44" t="s">
        <v>92</v>
      </c>
      <c r="P19" s="44" t="s">
        <v>92</v>
      </c>
      <c r="Q19" s="44" t="s">
        <v>92</v>
      </c>
      <c r="R19" s="44" t="s">
        <v>92</v>
      </c>
      <c r="S19" s="44" t="s">
        <v>33</v>
      </c>
      <c r="T19" s="44" t="s">
        <v>33</v>
      </c>
      <c r="U19" s="44" t="s">
        <v>92</v>
      </c>
      <c r="V19" s="44" t="s">
        <v>92</v>
      </c>
      <c r="W19" s="44" t="s">
        <v>92</v>
      </c>
      <c r="X19" s="44" t="s">
        <v>92</v>
      </c>
      <c r="Y19" s="44" t="s">
        <v>92</v>
      </c>
      <c r="Z19" s="44" t="s">
        <v>33</v>
      </c>
      <c r="AA19" s="44" t="s">
        <v>33</v>
      </c>
      <c r="AB19" s="44" t="s">
        <v>92</v>
      </c>
      <c r="AC19" s="44" t="s">
        <v>92</v>
      </c>
      <c r="AD19" s="44" t="s">
        <v>92</v>
      </c>
      <c r="AE19" s="44" t="s">
        <v>92</v>
      </c>
      <c r="AF19" s="44" t="s">
        <v>92</v>
      </c>
      <c r="AG19" s="44" t="s">
        <v>33</v>
      </c>
      <c r="AH19" s="44" t="s">
        <v>33</v>
      </c>
      <c r="AI19" s="44" t="s">
        <v>92</v>
      </c>
      <c r="AJ19" s="44" t="s">
        <v>92</v>
      </c>
      <c r="AK19" s="205"/>
      <c r="AL19" s="296" t="str">
        <f>IF(COUNTA(G19:AK19)=AO19,"",IF(AT19-AU19=AN19,"OK",IF(AN19/AQ19&gt;=0.285,"OK","NG")))</f>
        <v>OK</v>
      </c>
      <c r="AM19" s="1"/>
      <c r="AN19" s="286">
        <f>COUNTIF(G19:AK19,"休")-AO19</f>
        <v>8</v>
      </c>
      <c r="AO19" s="286">
        <f>IF(B19=1,3,IF(B19=8,3,IF(B19=12,3,0)))</f>
        <v>0</v>
      </c>
      <c r="AP19" s="286">
        <f>COUNTIF(G19:AK19,"■")</f>
        <v>22</v>
      </c>
      <c r="AQ19" s="286">
        <f>AN19+AP19</f>
        <v>30</v>
      </c>
      <c r="AT19" s="286">
        <f>COUNTIF(G18:AK18,"土")+COUNTIF(G18:AK18,"日")</f>
        <v>8</v>
      </c>
      <c r="AU19" s="286">
        <f>COUNTIFS(G18:AK18,"土",G19:AK19,"")+COUNTIFS(G18:AK18,"日",G19:AK19,"")</f>
        <v>0</v>
      </c>
      <c r="AV19" s="286">
        <f>COUNTIFS(G18:AK18,"土",G19:AK19,"■")+COUNTIFS(G18:AK18,"日",G19:AK19,"■")</f>
        <v>0</v>
      </c>
      <c r="AW19" s="286" t="str">
        <f>IF(AV19=0,"OK","NG")</f>
        <v>OK</v>
      </c>
      <c r="AX19" s="286" t="str">
        <f>AL19</f>
        <v>OK</v>
      </c>
      <c r="AY19" s="286"/>
      <c r="AZ19" s="286"/>
    </row>
    <row r="20" spans="2:52" ht="12.75" customHeight="1" x14ac:dyDescent="0.25">
      <c r="B20" s="309"/>
      <c r="C20" s="310"/>
      <c r="D20" s="179" t="s">
        <v>3</v>
      </c>
      <c r="E20" s="180"/>
      <c r="F20" s="181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205"/>
      <c r="AL20" s="297" t="str">
        <f>IF(COUNTA(G20:AK20)=AO20,"",IF(AT20-AU20=AN20,"OK",IF(AN20/AQ20&gt;=0.285,"OK","NG")))</f>
        <v/>
      </c>
      <c r="AM20" s="1"/>
      <c r="AN20" s="286">
        <f>COUNTIF(G20:AK20,"休")-AO20</f>
        <v>0</v>
      </c>
      <c r="AO20" s="286">
        <f>IF(B19=1,3,IF(B19=8,3,IF(B19=12,3,0)))</f>
        <v>0</v>
      </c>
      <c r="AP20" s="286">
        <f>COUNTIF(G20:AK20,"■")</f>
        <v>0</v>
      </c>
      <c r="AQ20" s="286">
        <f>AN20+AP20</f>
        <v>0</v>
      </c>
      <c r="AT20" s="286">
        <f>COUNTIF(G18:AK18,"土")+COUNTIF(G18:AK18,"日")</f>
        <v>8</v>
      </c>
      <c r="AU20" s="286">
        <f>COUNTIFS(G18:AK18,"土",G20:AK20,"")+COUNTIFS(G18:AK18,"日",G20:AK20,"")</f>
        <v>8</v>
      </c>
      <c r="AV20" s="286">
        <f>COUNTIFS(G18:AK18,"土",G20:AK20,"■")+COUNTIFS(G18:AK18,"日",G20:AK20,"■")</f>
        <v>0</v>
      </c>
      <c r="AW20" s="286"/>
      <c r="AX20" s="286"/>
      <c r="AY20" s="286" t="str">
        <f>IF(AV20=0,"OK","NG")</f>
        <v>OK</v>
      </c>
      <c r="AZ20" s="286" t="str">
        <f>AL20</f>
        <v/>
      </c>
    </row>
    <row r="21" spans="2:52" ht="12.75" customHeight="1" x14ac:dyDescent="0.25">
      <c r="B21" s="182"/>
      <c r="C21" s="183"/>
      <c r="D21" s="184"/>
      <c r="E21" s="185"/>
      <c r="F21" s="186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292"/>
      <c r="AM21" s="187"/>
      <c r="AN21" s="286">
        <f>SUM(COUNTIF(G21:AK21,{"休"}))</f>
        <v>0</v>
      </c>
      <c r="AO21" s="286"/>
      <c r="AP21" s="286"/>
      <c r="AQ21" s="286"/>
      <c r="AT21" s="286"/>
      <c r="AU21" s="286"/>
      <c r="AV21" s="286"/>
      <c r="AW21" s="286"/>
      <c r="AX21" s="286"/>
      <c r="AY21" s="286"/>
      <c r="AZ21" s="286"/>
    </row>
    <row r="22" spans="2:52" ht="12.75" customHeight="1" x14ac:dyDescent="0.25">
      <c r="B22" s="188"/>
      <c r="C22" s="189"/>
      <c r="D22" s="190" t="s">
        <v>73</v>
      </c>
      <c r="E22" s="191"/>
      <c r="F22" s="192"/>
      <c r="G22" s="198" t="str">
        <f>IF(DAY(DATE(初期入力!$D$4,$B$23,G5))=G5,TEXT(DATE(初期入力!$D$4,$B$23,G5),"aaa"),"")</f>
        <v>水</v>
      </c>
      <c r="H22" s="199" t="str">
        <f>IF(DAY(DATE(初期入力!$D$4,$B$23,H5))=H5,TEXT(DATE(初期入力!$D$4,$B$23,H5),"aaa"),"")</f>
        <v>木</v>
      </c>
      <c r="I22" s="199" t="str">
        <f>IF(DAY(DATE(初期入力!$D$4,$B$23,I5))=I5,TEXT(DATE(初期入力!$D$4,$B$23,I5),"aaa"),"")</f>
        <v>金</v>
      </c>
      <c r="J22" s="199" t="str">
        <f>IF(DAY(DATE(初期入力!$D$4,$B$23,J5))=J5,TEXT(DATE(初期入力!$D$4,$B$23,J5),"aaa"),"")</f>
        <v>土</v>
      </c>
      <c r="K22" s="199" t="str">
        <f>IF(DAY(DATE(初期入力!$D$4,$B$23,K5))=K5,TEXT(DATE(初期入力!$D$4,$B$23,K5),"aaa"),"")</f>
        <v>日</v>
      </c>
      <c r="L22" s="199" t="str">
        <f>IF(DAY(DATE(初期入力!$D$4,$B$23,L5))=L5,TEXT(DATE(初期入力!$D$4,$B$23,L5),"aaa"),"")</f>
        <v>月</v>
      </c>
      <c r="M22" s="199" t="str">
        <f>IF(DAY(DATE(初期入力!$D$4,$B$23,M5))=M5,TEXT(DATE(初期入力!$D$4,$B$23,M5),"aaa"),"")</f>
        <v>火</v>
      </c>
      <c r="N22" s="199" t="str">
        <f>IF(DAY(DATE(初期入力!$D$4,$B$23,N5))=N5,TEXT(DATE(初期入力!$D$4,$B$23,N5),"aaa"),"")</f>
        <v>水</v>
      </c>
      <c r="O22" s="199" t="str">
        <f>IF(DAY(DATE(初期入力!$D$4,$B$23,O5))=O5,TEXT(DATE(初期入力!$D$4,$B$23,O5),"aaa"),"")</f>
        <v>木</v>
      </c>
      <c r="P22" s="199" t="str">
        <f>IF(DAY(DATE(初期入力!$D$4,$B$23,P5))=P5,TEXT(DATE(初期入力!$D$4,$B$23,P5),"aaa"),"")</f>
        <v>金</v>
      </c>
      <c r="Q22" s="199" t="str">
        <f>IF(DAY(DATE(初期入力!$D$4,$B$23,Q5))=Q5,TEXT(DATE(初期入力!$D$4,$B$23,Q5),"aaa"),"")</f>
        <v>土</v>
      </c>
      <c r="R22" s="199" t="str">
        <f>IF(DAY(DATE(初期入力!$D$4,$B$23,R5))=R5,TEXT(DATE(初期入力!$D$4,$B$23,R5),"aaa"),"")</f>
        <v>日</v>
      </c>
      <c r="S22" s="199" t="str">
        <f>IF(DAY(DATE(初期入力!$D$4,$B$23,S5))=S5,TEXT(DATE(初期入力!$D$4,$B$23,S5),"aaa"),"")</f>
        <v>月</v>
      </c>
      <c r="T22" s="199" t="str">
        <f>IF(DAY(DATE(初期入力!$D$4,$B$23,T5))=T5,TEXT(DATE(初期入力!$D$4,$B$23,T5),"aaa"),"")</f>
        <v>火</v>
      </c>
      <c r="U22" s="199" t="str">
        <f>IF(DAY(DATE(初期入力!$D$4,$B$23,U5))=U5,TEXT(DATE(初期入力!$D$4,$B$23,U5),"aaa"),"")</f>
        <v>水</v>
      </c>
      <c r="V22" s="199" t="str">
        <f>IF(DAY(DATE(初期入力!$D$4,$B$23,V5))=V5,TEXT(DATE(初期入力!$D$4,$B$23,V5),"aaa"),"")</f>
        <v>木</v>
      </c>
      <c r="W22" s="199" t="str">
        <f>IF(DAY(DATE(初期入力!$D$4,$B$23,W5))=W5,TEXT(DATE(初期入力!$D$4,$B$23,W5),"aaa"),"")</f>
        <v>金</v>
      </c>
      <c r="X22" s="199" t="str">
        <f>IF(DAY(DATE(初期入力!$D$4,$B$23,X5))=X5,TEXT(DATE(初期入力!$D$4,$B$23,X5),"aaa"),"")</f>
        <v>土</v>
      </c>
      <c r="Y22" s="199" t="str">
        <f>IF(DAY(DATE(初期入力!$D$4,$B$23,Y5))=Y5,TEXT(DATE(初期入力!$D$4,$B$23,Y5),"aaa"),"")</f>
        <v>日</v>
      </c>
      <c r="Z22" s="199" t="str">
        <f>IF(DAY(DATE(初期入力!$D$4,$B$23,Z5))=Z5,TEXT(DATE(初期入力!$D$4,$B$23,Z5),"aaa"),"")</f>
        <v>月</v>
      </c>
      <c r="AA22" s="199" t="str">
        <f>IF(DAY(DATE(初期入力!$D$4,$B$23,AA5))=AA5,TEXT(DATE(初期入力!$D$4,$B$23,AA5),"aaa"),"")</f>
        <v>火</v>
      </c>
      <c r="AB22" s="199" t="str">
        <f>IF(DAY(DATE(初期入力!$D$4,$B$23,AB5))=AB5,TEXT(DATE(初期入力!$D$4,$B$23,AB5),"aaa"),"")</f>
        <v>水</v>
      </c>
      <c r="AC22" s="199" t="str">
        <f>IF(DAY(DATE(初期入力!$D$4,$B$23,AC5))=AC5,TEXT(DATE(初期入力!$D$4,$B$23,AC5),"aaa"),"")</f>
        <v>木</v>
      </c>
      <c r="AD22" s="199" t="str">
        <f>IF(DAY(DATE(初期入力!$D$4,$B$23,AD5))=AD5,TEXT(DATE(初期入力!$D$4,$B$23,AD5),"aaa"),"")</f>
        <v>金</v>
      </c>
      <c r="AE22" s="199" t="str">
        <f>IF(DAY(DATE(初期入力!$D$4,$B$23,AE5))=AE5,TEXT(DATE(初期入力!$D$4,$B$23,AE5),"aaa"),"")</f>
        <v>土</v>
      </c>
      <c r="AF22" s="199" t="str">
        <f>IF(DAY(DATE(初期入力!$D$4,$B$23,AF5))=AF5,TEXT(DATE(初期入力!$D$4,$B$23,AF5),"aaa"),"")</f>
        <v>日</v>
      </c>
      <c r="AG22" s="199" t="str">
        <f>IF(DAY(DATE(初期入力!$D$4,$B$23,AG5))=AG5,TEXT(DATE(初期入力!$D$4,$B$23,AG5),"aaa"),"")</f>
        <v>月</v>
      </c>
      <c r="AH22" s="199" t="str">
        <f>IF(DAY(DATE(初期入力!$D$4,$B$23,AH5))=AH5,TEXT(DATE(初期入力!$D$4,$B$23,AH5),"aaa"),"")</f>
        <v>火</v>
      </c>
      <c r="AI22" s="199" t="str">
        <f>IF(DAY(DATE(初期入力!$D$4,$B$23,AI5))=AI5,TEXT(DATE(初期入力!$D$4,$B$23,AI5),"aaa"),"")</f>
        <v>水</v>
      </c>
      <c r="AJ22" s="199" t="str">
        <f>IF(DAY(DATE(初期入力!$D$4,$B$23,AJ5))=AJ5,TEXT(DATE(初期入力!$D$4,$B$23,AJ5),"aaa"),"")</f>
        <v>木</v>
      </c>
      <c r="AK22" s="200" t="str">
        <f>IF(DAY(DATE(初期入力!$D$4,$B$23,AK5))=AK5,TEXT(DATE(初期入力!$D$4,$B$23,AK5),"aaa"),"")</f>
        <v>金</v>
      </c>
      <c r="AL22" s="294"/>
      <c r="AM22" s="39"/>
      <c r="AN22" s="286"/>
      <c r="AO22" s="286"/>
      <c r="AP22" s="286"/>
      <c r="AQ22" s="286"/>
      <c r="AT22" s="286"/>
      <c r="AU22" s="286"/>
      <c r="AV22" s="286"/>
      <c r="AW22" s="286"/>
      <c r="AX22" s="286"/>
      <c r="AY22" s="286"/>
      <c r="AZ22" s="286"/>
    </row>
    <row r="23" spans="2:52" ht="12.75" customHeight="1" x14ac:dyDescent="0.25">
      <c r="B23" s="309">
        <f>B19+1</f>
        <v>7</v>
      </c>
      <c r="C23" s="310" t="s">
        <v>0</v>
      </c>
      <c r="D23" s="179" t="s">
        <v>2</v>
      </c>
      <c r="E23" s="180"/>
      <c r="F23" s="181"/>
      <c r="G23" s="44" t="s">
        <v>92</v>
      </c>
      <c r="H23" s="44" t="s">
        <v>92</v>
      </c>
      <c r="I23" s="44" t="s">
        <v>92</v>
      </c>
      <c r="J23" s="44" t="s">
        <v>33</v>
      </c>
      <c r="K23" s="44" t="s">
        <v>33</v>
      </c>
      <c r="L23" s="44" t="s">
        <v>92</v>
      </c>
      <c r="M23" s="44" t="s">
        <v>92</v>
      </c>
      <c r="N23" s="44" t="s">
        <v>92</v>
      </c>
      <c r="O23" s="44" t="s">
        <v>92</v>
      </c>
      <c r="P23" s="44" t="s">
        <v>92</v>
      </c>
      <c r="Q23" s="44" t="s">
        <v>33</v>
      </c>
      <c r="R23" s="44" t="s">
        <v>33</v>
      </c>
      <c r="S23" s="44" t="s">
        <v>92</v>
      </c>
      <c r="T23" s="44" t="s">
        <v>92</v>
      </c>
      <c r="U23" s="44" t="s">
        <v>92</v>
      </c>
      <c r="V23" s="44" t="s">
        <v>92</v>
      </c>
      <c r="W23" s="44" t="s">
        <v>92</v>
      </c>
      <c r="X23" s="44" t="s">
        <v>33</v>
      </c>
      <c r="Y23" s="44" t="s">
        <v>33</v>
      </c>
      <c r="Z23" s="44" t="s">
        <v>33</v>
      </c>
      <c r="AA23" s="44" t="s">
        <v>92</v>
      </c>
      <c r="AB23" s="44" t="s">
        <v>92</v>
      </c>
      <c r="AC23" s="44" t="s">
        <v>92</v>
      </c>
      <c r="AD23" s="44" t="s">
        <v>92</v>
      </c>
      <c r="AE23" s="44" t="s">
        <v>33</v>
      </c>
      <c r="AF23" s="44" t="s">
        <v>33</v>
      </c>
      <c r="AG23" s="44" t="s">
        <v>92</v>
      </c>
      <c r="AH23" s="44" t="s">
        <v>92</v>
      </c>
      <c r="AI23" s="44" t="s">
        <v>92</v>
      </c>
      <c r="AJ23" s="44" t="s">
        <v>92</v>
      </c>
      <c r="AK23" s="205" t="s">
        <v>92</v>
      </c>
      <c r="AL23" s="296" t="str">
        <f>IF(COUNTA(G23:AK23)=AO23,"",IF(AT23-AU23=AN23,"OK",IF(AN23/AQ23&gt;=0.285,"OK","NG")))</f>
        <v>OK</v>
      </c>
      <c r="AM23" s="1"/>
      <c r="AN23" s="286">
        <f>COUNTIF(G23:AK23,"休")-AO23</f>
        <v>9</v>
      </c>
      <c r="AO23" s="286">
        <f>IF(B23=1,3,IF(B23=8,3,IF(B23=12,3,0)))</f>
        <v>0</v>
      </c>
      <c r="AP23" s="286">
        <f>COUNTIF(G23:AK23,"■")</f>
        <v>22</v>
      </c>
      <c r="AQ23" s="286">
        <f>AN23+AP23</f>
        <v>31</v>
      </c>
      <c r="AT23" s="286">
        <f>COUNTIF(G22:AK22,"土")+COUNTIF(G22:AK22,"日")</f>
        <v>8</v>
      </c>
      <c r="AU23" s="286">
        <f>COUNTIFS(G22:AK22,"土",G23:AK23,"")+COUNTIFS(G22:AK22,"日",G23:AK23,"")</f>
        <v>0</v>
      </c>
      <c r="AV23" s="286">
        <f>COUNTIFS(G22:AK22,"土",G23:AK23,"■")+COUNTIFS(G22:AK22,"日",G23:AK23,"■")</f>
        <v>0</v>
      </c>
      <c r="AW23" s="286" t="str">
        <f>IF(AV23=0,"OK","NG")</f>
        <v>OK</v>
      </c>
      <c r="AX23" s="286" t="str">
        <f>AL23</f>
        <v>OK</v>
      </c>
      <c r="AY23" s="286"/>
      <c r="AZ23" s="286"/>
    </row>
    <row r="24" spans="2:52" ht="12.75" customHeight="1" x14ac:dyDescent="0.25">
      <c r="B24" s="309"/>
      <c r="C24" s="310"/>
      <c r="D24" s="179" t="s">
        <v>3</v>
      </c>
      <c r="E24" s="180"/>
      <c r="F24" s="181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205"/>
      <c r="AL24" s="297" t="str">
        <f>IF(COUNTA(G24:AK24)=AO24,"",IF(AT24-AU24=AN24,"OK",IF(AN24/AQ24&gt;=0.285,"OK","NG")))</f>
        <v/>
      </c>
      <c r="AM24" s="1"/>
      <c r="AN24" s="286">
        <f>COUNTIF(G24:AK24,"休")-AO24</f>
        <v>0</v>
      </c>
      <c r="AO24" s="286">
        <f>IF(B23=1,3,IF(B23=8,3,IF(B23=12,3,0)))</f>
        <v>0</v>
      </c>
      <c r="AP24" s="286">
        <f>COUNTIF(G24:AK24,"■")</f>
        <v>0</v>
      </c>
      <c r="AQ24" s="286">
        <f>AN24+AP24</f>
        <v>0</v>
      </c>
      <c r="AT24" s="286">
        <f>COUNTIF(G22:AK22,"土")+COUNTIF(G22:AK22,"日")</f>
        <v>8</v>
      </c>
      <c r="AU24" s="286">
        <f>COUNTIFS(G22:AK22,"土",G24:AK24,"")+COUNTIFS(G22:AK22,"日",G24:AK24,"")</f>
        <v>8</v>
      </c>
      <c r="AV24" s="286">
        <f>COUNTIFS(G22:AK22,"土",G24:AK24,"■")+COUNTIFS(G22:AK22,"日",G24:AK24,"■")</f>
        <v>0</v>
      </c>
      <c r="AW24" s="286"/>
      <c r="AX24" s="286"/>
      <c r="AY24" s="286" t="str">
        <f>IF(AV24=0,"OK","NG")</f>
        <v>OK</v>
      </c>
      <c r="AZ24" s="286" t="str">
        <f>AL24</f>
        <v/>
      </c>
    </row>
    <row r="25" spans="2:52" ht="12.75" customHeight="1" thickBot="1" x14ac:dyDescent="0.3">
      <c r="B25" s="182"/>
      <c r="C25" s="183"/>
      <c r="D25" s="184"/>
      <c r="E25" s="185"/>
      <c r="F25" s="186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396"/>
      <c r="T25" s="396"/>
      <c r="U25" s="396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292"/>
      <c r="AM25" s="187"/>
      <c r="AN25" s="286">
        <f>SUM(COUNTIF(G25:AK25,{"休"}))</f>
        <v>0</v>
      </c>
      <c r="AO25" s="286"/>
      <c r="AP25" s="286"/>
      <c r="AQ25" s="286"/>
      <c r="AT25" s="286"/>
      <c r="AU25" s="286"/>
      <c r="AV25" s="286"/>
      <c r="AW25" s="286"/>
      <c r="AX25" s="286"/>
      <c r="AY25" s="286"/>
      <c r="AZ25" s="286"/>
    </row>
    <row r="26" spans="2:52" ht="12.75" customHeight="1" x14ac:dyDescent="0.25">
      <c r="B26" s="188"/>
      <c r="C26" s="189"/>
      <c r="D26" s="190" t="s">
        <v>73</v>
      </c>
      <c r="E26" s="191"/>
      <c r="F26" s="192"/>
      <c r="G26" s="198" t="str">
        <f>IF(DAY(DATE(初期入力!$D$4,$B$27,G5))=G5,TEXT(DATE(初期入力!$D$4,$B$27,G5),"aaa"),"")</f>
        <v>土</v>
      </c>
      <c r="H26" s="198" t="str">
        <f>IF(DAY(DATE(初期入力!$D$4,$B$27,H5))=H5,TEXT(DATE(初期入力!$D$4,$B$27,H5),"aaa"),"")</f>
        <v>日</v>
      </c>
      <c r="I26" s="198" t="str">
        <f>IF(DAY(DATE(初期入力!$D$4,$B$27,I5))=I5,TEXT(DATE(初期入力!$D$4,$B$27,I5),"aaa"),"")</f>
        <v>月</v>
      </c>
      <c r="J26" s="198" t="str">
        <f>IF(DAY(DATE(初期入力!$D$4,$B$27,J5))=J5,TEXT(DATE(初期入力!$D$4,$B$27,J5),"aaa"),"")</f>
        <v>火</v>
      </c>
      <c r="K26" s="198" t="str">
        <f>IF(DAY(DATE(初期入力!$D$4,$B$27,K5))=K5,TEXT(DATE(初期入力!$D$4,$B$27,K5),"aaa"),"")</f>
        <v>水</v>
      </c>
      <c r="L26" s="198" t="str">
        <f>IF(DAY(DATE(初期入力!$D$4,$B$27,L5))=L5,TEXT(DATE(初期入力!$D$4,$B$27,L5),"aaa"),"")</f>
        <v>木</v>
      </c>
      <c r="M26" s="198" t="str">
        <f>IF(DAY(DATE(初期入力!$D$4,$B$27,M5))=M5,TEXT(DATE(初期入力!$D$4,$B$27,M5),"aaa"),"")</f>
        <v>金</v>
      </c>
      <c r="N26" s="198" t="str">
        <f>IF(DAY(DATE(初期入力!$D$4,$B$27,N5))=N5,TEXT(DATE(初期入力!$D$4,$B$27,N5),"aaa"),"")</f>
        <v>土</v>
      </c>
      <c r="O26" s="198" t="str">
        <f>IF(DAY(DATE(初期入力!$D$4,$B$27,O5))=O5,TEXT(DATE(初期入力!$D$4,$B$27,O5),"aaa"),"")</f>
        <v>日</v>
      </c>
      <c r="P26" s="198" t="str">
        <f>IF(DAY(DATE(初期入力!$D$4,$B$27,P5))=P5,TEXT(DATE(初期入力!$D$4,$B$27,P5),"aaa"),"")</f>
        <v>月</v>
      </c>
      <c r="Q26" s="198" t="str">
        <f>IF(DAY(DATE(初期入力!$D$4,$B$27,Q5))=Q5,TEXT(DATE(初期入力!$D$4,$B$27,Q5),"aaa"),"")</f>
        <v>火</v>
      </c>
      <c r="R26" s="395" t="str">
        <f>IF(DAY(DATE(初期入力!$D$4,$B$27,R5))=R5,TEXT(DATE(初期入力!$D$4,$B$27,R5),"aaa"),"")</f>
        <v>水</v>
      </c>
      <c r="S26" s="202" t="s">
        <v>32</v>
      </c>
      <c r="T26" s="398" t="s">
        <v>32</v>
      </c>
      <c r="U26" s="399" t="s">
        <v>32</v>
      </c>
      <c r="V26" s="198" t="str">
        <f>IF(DAY(DATE(初期入力!$D$4,$B$27,V5))=V5,TEXT(DATE(初期入力!$D$4,$B$27,V5),"aaa"),"")</f>
        <v>日</v>
      </c>
      <c r="W26" s="198" t="str">
        <f>IF(DAY(DATE(初期入力!$D$4,$B$27,W5))=W5,TEXT(DATE(初期入力!$D$4,$B$27,W5),"aaa"),"")</f>
        <v>月</v>
      </c>
      <c r="X26" s="198" t="str">
        <f>IF(DAY(DATE(初期入力!$D$4,$B$27,X5))=X5,TEXT(DATE(初期入力!$D$4,$B$27,X5),"aaa"),"")</f>
        <v>火</v>
      </c>
      <c r="Y26" s="198" t="str">
        <f>IF(DAY(DATE(初期入力!$D$4,$B$27,Y5))=Y5,TEXT(DATE(初期入力!$D$4,$B$27,Y5),"aaa"),"")</f>
        <v>水</v>
      </c>
      <c r="Z26" s="198" t="str">
        <f>IF(DAY(DATE(初期入力!$D$4,$B$27,Z5))=Z5,TEXT(DATE(初期入力!$D$4,$B$27,Z5),"aaa"),"")</f>
        <v>木</v>
      </c>
      <c r="AA26" s="198" t="str">
        <f>IF(DAY(DATE(初期入力!$D$4,$B$27,AA5))=AA5,TEXT(DATE(初期入力!$D$4,$B$27,AA5),"aaa"),"")</f>
        <v>金</v>
      </c>
      <c r="AB26" s="198" t="str">
        <f>IF(DAY(DATE(初期入力!$D$4,$B$27,AB5))=AB5,TEXT(DATE(初期入力!$D$4,$B$27,AB5),"aaa"),"")</f>
        <v>土</v>
      </c>
      <c r="AC26" s="198" t="str">
        <f>IF(DAY(DATE(初期入力!$D$4,$B$27,AC5))=AC5,TEXT(DATE(初期入力!$D$4,$B$27,AC5),"aaa"),"")</f>
        <v>日</v>
      </c>
      <c r="AD26" s="198" t="str">
        <f>IF(DAY(DATE(初期入力!$D$4,$B$27,AD5))=AD5,TEXT(DATE(初期入力!$D$4,$B$27,AD5),"aaa"),"")</f>
        <v>月</v>
      </c>
      <c r="AE26" s="198" t="str">
        <f>IF(DAY(DATE(初期入力!$D$4,$B$27,AE5))=AE5,TEXT(DATE(初期入力!$D$4,$B$27,AE5),"aaa"),"")</f>
        <v>火</v>
      </c>
      <c r="AF26" s="198" t="str">
        <f>IF(DAY(DATE(初期入力!$D$4,$B$27,AF5))=AF5,TEXT(DATE(初期入力!$D$4,$B$27,AF5),"aaa"),"")</f>
        <v>水</v>
      </c>
      <c r="AG26" s="198" t="str">
        <f>IF(DAY(DATE(初期入力!$D$4,$B$27,AG5))=AG5,TEXT(DATE(初期入力!$D$4,$B$27,AG5),"aaa"),"")</f>
        <v>木</v>
      </c>
      <c r="AH26" s="198" t="str">
        <f>IF(DAY(DATE(初期入力!$D$4,$B$27,AH5))=AH5,TEXT(DATE(初期入力!$D$4,$B$27,AH5),"aaa"),"")</f>
        <v>金</v>
      </c>
      <c r="AI26" s="198" t="str">
        <f>IF(DAY(DATE(初期入力!$D$4,$B$27,AI5))=AI5,TEXT(DATE(初期入力!$D$4,$B$27,AI5),"aaa"),"")</f>
        <v>土</v>
      </c>
      <c r="AJ26" s="198" t="str">
        <f>IF(DAY(DATE(初期入力!$D$4,$B$27,AJ5))=AJ5,TEXT(DATE(初期入力!$D$4,$B$27,AJ5),"aaa"),"")</f>
        <v>日</v>
      </c>
      <c r="AK26" s="198" t="str">
        <f>IF(DAY(DATE(初期入力!$D$4,$B$27,AK5))=AK5,TEXT(DATE(初期入力!$D$4,$B$27,AK5),"aaa"),"")</f>
        <v>月</v>
      </c>
      <c r="AL26" s="294"/>
      <c r="AM26" s="39"/>
      <c r="AN26" s="286"/>
      <c r="AO26" s="286"/>
      <c r="AP26" s="286"/>
      <c r="AQ26" s="286"/>
      <c r="AT26" s="286"/>
      <c r="AU26" s="286"/>
      <c r="AV26" s="286"/>
      <c r="AW26" s="286"/>
      <c r="AX26" s="286"/>
      <c r="AY26" s="286"/>
      <c r="AZ26" s="286"/>
    </row>
    <row r="27" spans="2:52" ht="12.75" customHeight="1" x14ac:dyDescent="0.25">
      <c r="B27" s="309">
        <f>B23+1</f>
        <v>8</v>
      </c>
      <c r="C27" s="310" t="s">
        <v>0</v>
      </c>
      <c r="D27" s="179" t="s">
        <v>2</v>
      </c>
      <c r="E27" s="180"/>
      <c r="F27" s="181"/>
      <c r="G27" s="44" t="s">
        <v>33</v>
      </c>
      <c r="H27" s="44" t="s">
        <v>33</v>
      </c>
      <c r="I27" s="44" t="s">
        <v>92</v>
      </c>
      <c r="J27" s="44" t="s">
        <v>92</v>
      </c>
      <c r="K27" s="44" t="s">
        <v>92</v>
      </c>
      <c r="L27" s="44" t="s">
        <v>92</v>
      </c>
      <c r="M27" s="44"/>
      <c r="N27" s="44"/>
      <c r="O27" s="44"/>
      <c r="P27" s="44"/>
      <c r="Q27" s="44"/>
      <c r="R27" s="205"/>
      <c r="S27" s="270" t="s">
        <v>33</v>
      </c>
      <c r="T27" s="271" t="s">
        <v>33</v>
      </c>
      <c r="U27" s="272" t="s">
        <v>33</v>
      </c>
      <c r="V27" s="206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296" t="str">
        <f>IF(COUNTA(G27:AK27)=AO27,"",IF(AT27-AU27=AN27,"OK",IF(AN27/AQ27&gt;=0.285,"OK","NG")))</f>
        <v>OK</v>
      </c>
      <c r="AM27" s="1"/>
      <c r="AN27" s="286">
        <f>COUNTIF(G27:AK27,"休")-AO27</f>
        <v>2</v>
      </c>
      <c r="AO27" s="286">
        <f>IF(B27=1,3,IF(B27=8,3,IF(B27=12,3,0)))</f>
        <v>3</v>
      </c>
      <c r="AP27" s="286">
        <f>COUNTIF(G27:AK27,"■")</f>
        <v>4</v>
      </c>
      <c r="AQ27" s="286">
        <f>AN27+AP27</f>
        <v>6</v>
      </c>
      <c r="AT27" s="286">
        <f>COUNTIF(G26:AK26,"土")+COUNTIF(G26:AK26,"日")</f>
        <v>9</v>
      </c>
      <c r="AU27" s="286">
        <f>COUNTIFS(G26:AK26,"土",G27:AK27,"")+COUNTIFS(G26:AK26,"日",G27:AK27,"")</f>
        <v>7</v>
      </c>
      <c r="AV27" s="286">
        <f>COUNTIFS(G26:AK26,"土",G27:AK27,"■")+COUNTIFS(G26:AK26,"日",G27:AK27,"■")</f>
        <v>0</v>
      </c>
      <c r="AW27" s="286" t="str">
        <f>IF(AV27=0,"OK","NG")</f>
        <v>OK</v>
      </c>
      <c r="AX27" s="286" t="str">
        <f>AL27</f>
        <v>OK</v>
      </c>
      <c r="AY27" s="286"/>
      <c r="AZ27" s="286"/>
    </row>
    <row r="28" spans="2:52" ht="12.75" customHeight="1" x14ac:dyDescent="0.25">
      <c r="B28" s="309"/>
      <c r="C28" s="310"/>
      <c r="D28" s="179" t="s">
        <v>3</v>
      </c>
      <c r="E28" s="180"/>
      <c r="F28" s="18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205"/>
      <c r="S28" s="270" t="s">
        <v>33</v>
      </c>
      <c r="T28" s="271" t="s">
        <v>33</v>
      </c>
      <c r="U28" s="272" t="s">
        <v>33</v>
      </c>
      <c r="V28" s="206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297" t="str">
        <f>IF(COUNTA(G28:AK28)=AO28,"",IF(AT28-AU28=AN28,"OK",IF(AN28/AQ28&gt;=0.285,"OK","NG")))</f>
        <v/>
      </c>
      <c r="AM28" s="1"/>
      <c r="AN28" s="286">
        <f>COUNTIF(G28:AK28,"休")-AO28</f>
        <v>0</v>
      </c>
      <c r="AO28" s="286">
        <f>IF(B27=1,3,IF(B27=8,3,IF(B27=12,3,0)))</f>
        <v>3</v>
      </c>
      <c r="AP28" s="286">
        <f>COUNTIF(G28:AK28,"■")</f>
        <v>0</v>
      </c>
      <c r="AQ28" s="286">
        <f>AN28+AP28</f>
        <v>0</v>
      </c>
      <c r="AT28" s="286">
        <f>COUNTIF(G26:AK26,"土")+COUNTIF(G26:AK26,"日")</f>
        <v>9</v>
      </c>
      <c r="AU28" s="286">
        <f>COUNTIFS(G26:AK26,"土",G28:AK28,"")+COUNTIFS(G26:AK26,"日",G28:AK28,"")</f>
        <v>9</v>
      </c>
      <c r="AV28" s="286">
        <f>COUNTIFS(G26:AK26,"土",G28:AK28,"■")+COUNTIFS(G26:AK26,"日",G28:AK28,"■")</f>
        <v>0</v>
      </c>
      <c r="AW28" s="286"/>
      <c r="AX28" s="286"/>
      <c r="AY28" s="286" t="str">
        <f>IF(AV28=0,"OK","NG")</f>
        <v>OK</v>
      </c>
      <c r="AZ28" s="286" t="str">
        <f>AL28</f>
        <v/>
      </c>
    </row>
    <row r="29" spans="2:52" ht="12.75" customHeight="1" thickBot="1" x14ac:dyDescent="0.3">
      <c r="B29" s="182"/>
      <c r="C29" s="183"/>
      <c r="D29" s="184"/>
      <c r="E29" s="185"/>
      <c r="F29" s="186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207"/>
      <c r="S29" s="299"/>
      <c r="T29" s="300"/>
      <c r="U29" s="301"/>
      <c r="V29" s="196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292"/>
      <c r="AM29" s="187"/>
      <c r="AN29" s="286">
        <f>SUM(COUNTIF(G29:AK29,{"休"}))</f>
        <v>0</v>
      </c>
      <c r="AO29" s="286"/>
      <c r="AP29" s="286"/>
      <c r="AQ29" s="286"/>
      <c r="AT29" s="286"/>
      <c r="AU29" s="286"/>
      <c r="AV29" s="286"/>
      <c r="AW29" s="286"/>
      <c r="AX29" s="286"/>
      <c r="AY29" s="286"/>
      <c r="AZ29" s="286"/>
    </row>
    <row r="30" spans="2:52" ht="12.75" customHeight="1" x14ac:dyDescent="0.25">
      <c r="B30" s="188"/>
      <c r="C30" s="189"/>
      <c r="D30" s="190" t="s">
        <v>73</v>
      </c>
      <c r="E30" s="191"/>
      <c r="F30" s="192"/>
      <c r="G30" s="198" t="str">
        <f>IF(DAY(DATE(初期入力!$D$4,$B$31,G5))=G5,TEXT(DATE(初期入力!$D$4,$B$31,G5),"aaa"),"")</f>
        <v>火</v>
      </c>
      <c r="H30" s="199" t="str">
        <f>IF(DAY(DATE(初期入力!$D$4,$B$31,H5))=H5,TEXT(DATE(初期入力!$D$4,$B$31,H5),"aaa"),"")</f>
        <v>水</v>
      </c>
      <c r="I30" s="199" t="str">
        <f>IF(DAY(DATE(初期入力!$D$4,$B$31,I5))=I5,TEXT(DATE(初期入力!$D$4,$B$31,I5),"aaa"),"")</f>
        <v>木</v>
      </c>
      <c r="J30" s="199" t="str">
        <f>IF(DAY(DATE(初期入力!$D$4,$B$31,J5))=J5,TEXT(DATE(初期入力!$D$4,$B$31,J5),"aaa"),"")</f>
        <v>金</v>
      </c>
      <c r="K30" s="199" t="str">
        <f>IF(DAY(DATE(初期入力!$D$4,$B$31,K5))=K5,TEXT(DATE(初期入力!$D$4,$B$31,K5),"aaa"),"")</f>
        <v>土</v>
      </c>
      <c r="L30" s="199" t="str">
        <f>IF(DAY(DATE(初期入力!$D$4,$B$31,L5))=L5,TEXT(DATE(初期入力!$D$4,$B$31,L5),"aaa"),"")</f>
        <v>日</v>
      </c>
      <c r="M30" s="199" t="str">
        <f>IF(DAY(DATE(初期入力!$D$4,$B$31,M5))=M5,TEXT(DATE(初期入力!$D$4,$B$31,M5),"aaa"),"")</f>
        <v>月</v>
      </c>
      <c r="N30" s="199" t="str">
        <f>IF(DAY(DATE(初期入力!$D$4,$B$31,N5))=N5,TEXT(DATE(初期入力!$D$4,$B$31,N5),"aaa"),"")</f>
        <v>火</v>
      </c>
      <c r="O30" s="199" t="str">
        <f>IF(DAY(DATE(初期入力!$D$4,$B$31,O5))=O5,TEXT(DATE(初期入力!$D$4,$B$31,O5),"aaa"),"")</f>
        <v>水</v>
      </c>
      <c r="P30" s="199" t="str">
        <f>IF(DAY(DATE(初期入力!$D$4,$B$31,P5))=P5,TEXT(DATE(初期入力!$D$4,$B$31,P5),"aaa"),"")</f>
        <v>木</v>
      </c>
      <c r="Q30" s="199" t="str">
        <f>IF(DAY(DATE(初期入力!$D$4,$B$31,Q5))=Q5,TEXT(DATE(初期入力!$D$4,$B$31,Q5),"aaa"),"")</f>
        <v>金</v>
      </c>
      <c r="R30" s="201" t="str">
        <f>IF(DAY(DATE(初期入力!$D$4,$B$31,R5))=R5,TEXT(DATE(初期入力!$D$4,$B$31,R5),"aaa"),"")</f>
        <v>土</v>
      </c>
      <c r="S30" s="397" t="str">
        <f>IF(DAY(DATE(初期入力!$D$4,$B$31,S5))=S5,TEXT(DATE(初期入力!$D$4,$B$31,S5),"aaa"),"")</f>
        <v>日</v>
      </c>
      <c r="T30" s="397" t="str">
        <f>IF(DAY(DATE(初期入力!$D$4,$B$31,T5))=T5,TEXT(DATE(初期入力!$D$4,$B$31,T5),"aaa"),"")</f>
        <v>月</v>
      </c>
      <c r="U30" s="397" t="str">
        <f>IF(DAY(DATE(初期入力!$D$4,$B$31,U5))=U5,TEXT(DATE(初期入力!$D$4,$B$31,U5),"aaa"),"")</f>
        <v>火</v>
      </c>
      <c r="V30" s="198" t="str">
        <f>IF(DAY(DATE(初期入力!$D$4,$B$31,V5))=V5,TEXT(DATE(初期入力!$D$4,$B$31,V5),"aaa"),"")</f>
        <v>水</v>
      </c>
      <c r="W30" s="199" t="str">
        <f>IF(DAY(DATE(初期入力!$D$4,$B$31,W5))=W5,TEXT(DATE(初期入力!$D$4,$B$31,W5),"aaa"),"")</f>
        <v>木</v>
      </c>
      <c r="X30" s="199" t="str">
        <f>IF(DAY(DATE(初期入力!$D$4,$B$31,X5))=X5,TEXT(DATE(初期入力!$D$4,$B$31,X5),"aaa"),"")</f>
        <v>金</v>
      </c>
      <c r="Y30" s="199" t="str">
        <f>IF(DAY(DATE(初期入力!$D$4,$B$31,Y5))=Y5,TEXT(DATE(初期入力!$D$4,$B$31,Y5),"aaa"),"")</f>
        <v>土</v>
      </c>
      <c r="Z30" s="199" t="str">
        <f>IF(DAY(DATE(初期入力!$D$4,$B$31,Z5))=Z5,TEXT(DATE(初期入力!$D$4,$B$31,Z5),"aaa"),"")</f>
        <v>日</v>
      </c>
      <c r="AA30" s="199" t="str">
        <f>IF(DAY(DATE(初期入力!$D$4,$B$31,AA5))=AA5,TEXT(DATE(初期入力!$D$4,$B$31,AA5),"aaa"),"")</f>
        <v>月</v>
      </c>
      <c r="AB30" s="199" t="str">
        <f>IF(DAY(DATE(初期入力!$D$4,$B$31,AB5))=AB5,TEXT(DATE(初期入力!$D$4,$B$31,AB5),"aaa"),"")</f>
        <v>火</v>
      </c>
      <c r="AC30" s="199" t="str">
        <f>IF(DAY(DATE(初期入力!$D$4,$B$31,AC5))=AC5,TEXT(DATE(初期入力!$D$4,$B$31,AC5),"aaa"),"")</f>
        <v>水</v>
      </c>
      <c r="AD30" s="199" t="str">
        <f>IF(DAY(DATE(初期入力!$D$4,$B$31,AD5))=AD5,TEXT(DATE(初期入力!$D$4,$B$31,AD5),"aaa"),"")</f>
        <v>木</v>
      </c>
      <c r="AE30" s="199" t="str">
        <f>IF(DAY(DATE(初期入力!$D$4,$B$31,AE5))=AE5,TEXT(DATE(初期入力!$D$4,$B$31,AE5),"aaa"),"")</f>
        <v>金</v>
      </c>
      <c r="AF30" s="199" t="str">
        <f>IF(DAY(DATE(初期入力!$D$4,$B$31,AF5))=AF5,TEXT(DATE(初期入力!$D$4,$B$31,AF5),"aaa"),"")</f>
        <v>土</v>
      </c>
      <c r="AG30" s="199" t="str">
        <f>IF(DAY(DATE(初期入力!$D$4,$B$31,AG5))=AG5,TEXT(DATE(初期入力!$D$4,$B$31,AG5),"aaa"),"")</f>
        <v>日</v>
      </c>
      <c r="AH30" s="199" t="str">
        <f>IF(DAY(DATE(初期入力!$D$4,$B$31,AH5))=AH5,TEXT(DATE(初期入力!$D$4,$B$31,AH5),"aaa"),"")</f>
        <v>月</v>
      </c>
      <c r="AI30" s="199" t="str">
        <f>IF(DAY(DATE(初期入力!$D$4,$B$31,AI5))=AI5,TEXT(DATE(初期入力!$D$4,$B$31,AI5),"aaa"),"")</f>
        <v>火</v>
      </c>
      <c r="AJ30" s="199" t="str">
        <f>IF(DAY(DATE(初期入力!$D$4,$B$31,AJ5))=AJ5,TEXT(DATE(初期入力!$D$4,$B$31,AJ5),"aaa"),"")</f>
        <v>水</v>
      </c>
      <c r="AK30" s="200" t="str">
        <f>IF(DAY(DATE(初期入力!$D$4,$B$31,AK5))=AK5,TEXT(DATE(初期入力!$D$4,$B$31,AK5),"aaa"),"")</f>
        <v/>
      </c>
      <c r="AL30" s="294"/>
      <c r="AM30" s="39"/>
      <c r="AN30" s="286"/>
      <c r="AO30" s="286"/>
      <c r="AP30" s="286"/>
      <c r="AQ30" s="286"/>
      <c r="AT30" s="286"/>
      <c r="AU30" s="286"/>
      <c r="AV30" s="286"/>
      <c r="AW30" s="286"/>
      <c r="AX30" s="286"/>
      <c r="AY30" s="286"/>
      <c r="AZ30" s="286"/>
    </row>
    <row r="31" spans="2:52" ht="12.75" customHeight="1" x14ac:dyDescent="0.25">
      <c r="B31" s="309">
        <f>B27+1</f>
        <v>9</v>
      </c>
      <c r="C31" s="310" t="s">
        <v>0</v>
      </c>
      <c r="D31" s="179" t="s">
        <v>2</v>
      </c>
      <c r="E31" s="180"/>
      <c r="F31" s="181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205"/>
      <c r="S31" s="205"/>
      <c r="T31" s="205"/>
      <c r="U31" s="205"/>
      <c r="V31" s="206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205"/>
      <c r="AL31" s="296" t="str">
        <f>IF(COUNTA(G31:AK31)=AO31,"",IF(AT31-AU31=AN31,"OK",IF(AN31/AQ31&gt;=0.285,"OK","NG")))</f>
        <v/>
      </c>
      <c r="AM31" s="1"/>
      <c r="AN31" s="286">
        <f>COUNTIF(G31:AK31,"休")-AO31</f>
        <v>0</v>
      </c>
      <c r="AO31" s="286">
        <f>IF(B31=1,3,IF(B31=8,3,IF(B31=12,3,0)))</f>
        <v>0</v>
      </c>
      <c r="AP31" s="286">
        <f>COUNTIF(G31:AK31,"■")</f>
        <v>0</v>
      </c>
      <c r="AQ31" s="286">
        <f>AN31+AP31</f>
        <v>0</v>
      </c>
      <c r="AT31" s="286">
        <f>COUNTIF(G30:AK30,"土")+COUNTIF(G30:AK30,"日")</f>
        <v>8</v>
      </c>
      <c r="AU31" s="286">
        <f>COUNTIFS(G30:AK30,"土",G31:AK31,"")+COUNTIFS(G30:AK30,"日",G31:AK31,"")</f>
        <v>8</v>
      </c>
      <c r="AV31" s="286">
        <f>COUNTIFS(G30:AK30,"土",G31:AK31,"■")+COUNTIFS(G30:AK30,"日",G31:AK31,"■")</f>
        <v>0</v>
      </c>
      <c r="AW31" s="286" t="str">
        <f>IF(AV31=0,"OK","NG")</f>
        <v>OK</v>
      </c>
      <c r="AX31" s="286" t="str">
        <f>AL31</f>
        <v/>
      </c>
      <c r="AY31" s="286"/>
      <c r="AZ31" s="286"/>
    </row>
    <row r="32" spans="2:52" ht="12.75" customHeight="1" x14ac:dyDescent="0.25">
      <c r="B32" s="309"/>
      <c r="C32" s="310"/>
      <c r="D32" s="179" t="s">
        <v>3</v>
      </c>
      <c r="E32" s="180"/>
      <c r="F32" s="181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205"/>
      <c r="S32" s="205"/>
      <c r="T32" s="205"/>
      <c r="U32" s="205"/>
      <c r="V32" s="206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205"/>
      <c r="AL32" s="297" t="str">
        <f>IF(COUNTA(G32:AK32)=AO32,"",IF(AT32-AU32=AN32,"OK",IF(AN32/AQ32&gt;=0.285,"OK","NG")))</f>
        <v/>
      </c>
      <c r="AM32" s="1"/>
      <c r="AN32" s="286">
        <f>COUNTIF(G32:AK32,"休")-AO32</f>
        <v>0</v>
      </c>
      <c r="AO32" s="286">
        <f>IF(B31=1,3,IF(B31=8,3,IF(B31=12,3,0)))</f>
        <v>0</v>
      </c>
      <c r="AP32" s="286">
        <f>COUNTIF(G32:AK32,"■")</f>
        <v>0</v>
      </c>
      <c r="AQ32" s="286">
        <f>AN32+AP32</f>
        <v>0</v>
      </c>
      <c r="AT32" s="286">
        <f>COUNTIF(G30:AK30,"土")+COUNTIF(G30:AK30,"日")</f>
        <v>8</v>
      </c>
      <c r="AU32" s="286">
        <f>COUNTIFS(G30:AK30,"土",G32:AK32,"")+COUNTIFS(G30:AK30,"日",G32:AK32,"")</f>
        <v>8</v>
      </c>
      <c r="AV32" s="286">
        <f>COUNTIFS(G30:AK30,"土",G32:AK32,"■")+COUNTIFS(G30:AK30,"日",G32:AK32,"■")</f>
        <v>0</v>
      </c>
      <c r="AW32" s="286"/>
      <c r="AX32" s="286"/>
      <c r="AY32" s="286" t="str">
        <f>IF(AV32=0,"OK","NG")</f>
        <v>OK</v>
      </c>
      <c r="AZ32" s="286" t="str">
        <f>AL32</f>
        <v/>
      </c>
    </row>
    <row r="33" spans="2:52" ht="12.75" customHeight="1" x14ac:dyDescent="0.25">
      <c r="B33" s="182"/>
      <c r="C33" s="183"/>
      <c r="D33" s="184"/>
      <c r="E33" s="185"/>
      <c r="F33" s="186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207"/>
      <c r="S33" s="207"/>
      <c r="T33" s="207"/>
      <c r="U33" s="207"/>
      <c r="V33" s="196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292"/>
      <c r="AM33" s="187"/>
      <c r="AN33" s="286">
        <f>SUM(COUNTIF(G33:AK33,{"休"}))</f>
        <v>0</v>
      </c>
      <c r="AO33" s="286"/>
      <c r="AP33" s="286"/>
      <c r="AQ33" s="286"/>
      <c r="AT33" s="286"/>
      <c r="AU33" s="286"/>
      <c r="AV33" s="286"/>
      <c r="AW33" s="286"/>
      <c r="AX33" s="286"/>
      <c r="AY33" s="286"/>
      <c r="AZ33" s="286"/>
    </row>
    <row r="34" spans="2:52" ht="12.75" customHeight="1" x14ac:dyDescent="0.25">
      <c r="B34" s="188"/>
      <c r="C34" s="189"/>
      <c r="D34" s="190" t="s">
        <v>73</v>
      </c>
      <c r="E34" s="191"/>
      <c r="F34" s="192"/>
      <c r="G34" s="198" t="str">
        <f>IF(DAY(DATE(初期入力!$D$4,$B$35,G5))=G5,TEXT(DATE(初期入力!$D$4,$B$35,G5),"aaa"),"")</f>
        <v>木</v>
      </c>
      <c r="H34" s="199" t="str">
        <f>IF(DAY(DATE(初期入力!$D$4,$B$35,H5))=H5,TEXT(DATE(初期入力!$D$4,$B$35,H5),"aaa"),"")</f>
        <v>金</v>
      </c>
      <c r="I34" s="199" t="str">
        <f>IF(DAY(DATE(初期入力!$D$4,$B$35,I5))=I5,TEXT(DATE(初期入力!$D$4,$B$35,I5),"aaa"),"")</f>
        <v>土</v>
      </c>
      <c r="J34" s="199" t="str">
        <f>IF(DAY(DATE(初期入力!$D$4,$B$35,J5))=J5,TEXT(DATE(初期入力!$D$4,$B$35,J5),"aaa"),"")</f>
        <v>日</v>
      </c>
      <c r="K34" s="199" t="str">
        <f>IF(DAY(DATE(初期入力!$D$4,$B$35,K5))=K5,TEXT(DATE(初期入力!$D$4,$B$35,K5),"aaa"),"")</f>
        <v>月</v>
      </c>
      <c r="L34" s="199" t="str">
        <f>IF(DAY(DATE(初期入力!$D$4,$B$35,L5))=L5,TEXT(DATE(初期入力!$D$4,$B$35,L5),"aaa"),"")</f>
        <v>火</v>
      </c>
      <c r="M34" s="199" t="str">
        <f>IF(DAY(DATE(初期入力!$D$4,$B$35,M5))=M5,TEXT(DATE(初期入力!$D$4,$B$35,M5),"aaa"),"")</f>
        <v>水</v>
      </c>
      <c r="N34" s="199" t="str">
        <f>IF(DAY(DATE(初期入力!$D$4,$B$35,N5))=N5,TEXT(DATE(初期入力!$D$4,$B$35,N5),"aaa"),"")</f>
        <v>木</v>
      </c>
      <c r="O34" s="199" t="str">
        <f>IF(DAY(DATE(初期入力!$D$4,$B$35,O5))=O5,TEXT(DATE(初期入力!$D$4,$B$35,O5),"aaa"),"")</f>
        <v>金</v>
      </c>
      <c r="P34" s="199" t="str">
        <f>IF(DAY(DATE(初期入力!$D$4,$B$35,P5))=P5,TEXT(DATE(初期入力!$D$4,$B$35,P5),"aaa"),"")</f>
        <v>土</v>
      </c>
      <c r="Q34" s="199" t="str">
        <f>IF(DAY(DATE(初期入力!$D$4,$B$35,Q5))=Q5,TEXT(DATE(初期入力!$D$4,$B$35,Q5),"aaa"),"")</f>
        <v>日</v>
      </c>
      <c r="R34" s="199" t="str">
        <f>IF(DAY(DATE(初期入力!$D$4,$B$35,R5))=R5,TEXT(DATE(初期入力!$D$4,$B$35,R5),"aaa"),"")</f>
        <v>月</v>
      </c>
      <c r="S34" s="208" t="str">
        <f>IF(DAY(DATE(初期入力!$D$4,$B$35,S5))=S5,TEXT(DATE(初期入力!$D$4,$B$35,S5),"aaa"),"")</f>
        <v>火</v>
      </c>
      <c r="T34" s="208" t="str">
        <f>IF(DAY(DATE(初期入力!$D$4,$B$35,T5))=T5,TEXT(DATE(初期入力!$D$4,$B$35,T5),"aaa"),"")</f>
        <v>水</v>
      </c>
      <c r="U34" s="208" t="str">
        <f>IF(DAY(DATE(初期入力!$D$4,$B$35,U5))=U5,TEXT(DATE(初期入力!$D$4,$B$35,U5),"aaa"),"")</f>
        <v>木</v>
      </c>
      <c r="V34" s="199" t="str">
        <f>IF(DAY(DATE(初期入力!$D$4,$B$35,V5))=V5,TEXT(DATE(初期入力!$D$4,$B$35,V5),"aaa"),"")</f>
        <v>金</v>
      </c>
      <c r="W34" s="199" t="str">
        <f>IF(DAY(DATE(初期入力!$D$4,$B$35,W5))=W5,TEXT(DATE(初期入力!$D$4,$B$35,W5),"aaa"),"")</f>
        <v>土</v>
      </c>
      <c r="X34" s="199" t="str">
        <f>IF(DAY(DATE(初期入力!$D$4,$B$35,X5))=X5,TEXT(DATE(初期入力!$D$4,$B$35,X5),"aaa"),"")</f>
        <v>日</v>
      </c>
      <c r="Y34" s="199" t="str">
        <f>IF(DAY(DATE(初期入力!$D$4,$B$35,Y5))=Y5,TEXT(DATE(初期入力!$D$4,$B$35,Y5),"aaa"),"")</f>
        <v>月</v>
      </c>
      <c r="Z34" s="199" t="str">
        <f>IF(DAY(DATE(初期入力!$D$4,$B$35,Z5))=Z5,TEXT(DATE(初期入力!$D$4,$B$35,Z5),"aaa"),"")</f>
        <v>火</v>
      </c>
      <c r="AA34" s="199" t="str">
        <f>IF(DAY(DATE(初期入力!$D$4,$B$35,AA5))=AA5,TEXT(DATE(初期入力!$D$4,$B$35,AA5),"aaa"),"")</f>
        <v>水</v>
      </c>
      <c r="AB34" s="199" t="str">
        <f>IF(DAY(DATE(初期入力!$D$4,$B$35,AB5))=AB5,TEXT(DATE(初期入力!$D$4,$B$35,AB5),"aaa"),"")</f>
        <v>木</v>
      </c>
      <c r="AC34" s="199" t="str">
        <f>IF(DAY(DATE(初期入力!$D$4,$B$35,AC5))=AC5,TEXT(DATE(初期入力!$D$4,$B$35,AC5),"aaa"),"")</f>
        <v>金</v>
      </c>
      <c r="AD34" s="199" t="str">
        <f>IF(DAY(DATE(初期入力!$D$4,$B$35,AD5))=AD5,TEXT(DATE(初期入力!$D$4,$B$35,AD5),"aaa"),"")</f>
        <v>土</v>
      </c>
      <c r="AE34" s="199" t="str">
        <f>IF(DAY(DATE(初期入力!$D$4,$B$35,AE5))=AE5,TEXT(DATE(初期入力!$D$4,$B$35,AE5),"aaa"),"")</f>
        <v>日</v>
      </c>
      <c r="AF34" s="199" t="str">
        <f>IF(DAY(DATE(初期入力!$D$4,$B$35,AF5))=AF5,TEXT(DATE(初期入力!$D$4,$B$35,AF5),"aaa"),"")</f>
        <v>月</v>
      </c>
      <c r="AG34" s="199" t="str">
        <f>IF(DAY(DATE(初期入力!$D$4,$B$35,AG5))=AG5,TEXT(DATE(初期入力!$D$4,$B$35,AG5),"aaa"),"")</f>
        <v>火</v>
      </c>
      <c r="AH34" s="199" t="str">
        <f>IF(DAY(DATE(初期入力!$D$4,$B$35,AH5))=AH5,TEXT(DATE(初期入力!$D$4,$B$35,AH5),"aaa"),"")</f>
        <v>水</v>
      </c>
      <c r="AI34" s="199" t="str">
        <f>IF(DAY(DATE(初期入力!$D$4,$B$35,AI5))=AI5,TEXT(DATE(初期入力!$D$4,$B$35,AI5),"aaa"),"")</f>
        <v>木</v>
      </c>
      <c r="AJ34" s="199" t="str">
        <f>IF(DAY(DATE(初期入力!$D$4,$B$35,AJ5))=AJ5,TEXT(DATE(初期入力!$D$4,$B$35,AJ5),"aaa"),"")</f>
        <v>金</v>
      </c>
      <c r="AK34" s="200" t="str">
        <f>IF(DAY(DATE(初期入力!$D$4,$B$35,AK5))=AK5,TEXT(DATE(初期入力!$D$4,$B$35,AK5),"aaa"),"")</f>
        <v>土</v>
      </c>
      <c r="AL34" s="294"/>
      <c r="AM34" s="39"/>
      <c r="AN34" s="286"/>
      <c r="AO34" s="286"/>
      <c r="AP34" s="286"/>
      <c r="AQ34" s="286"/>
      <c r="AT34" s="286"/>
      <c r="AU34" s="286"/>
      <c r="AV34" s="286"/>
      <c r="AW34" s="286"/>
      <c r="AX34" s="286"/>
      <c r="AY34" s="286"/>
      <c r="AZ34" s="286"/>
    </row>
    <row r="35" spans="2:52" ht="12.75" customHeight="1" x14ac:dyDescent="0.25">
      <c r="B35" s="309">
        <f>B31+1</f>
        <v>10</v>
      </c>
      <c r="C35" s="310" t="s">
        <v>0</v>
      </c>
      <c r="D35" s="179" t="s">
        <v>2</v>
      </c>
      <c r="E35" s="180"/>
      <c r="F35" s="181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205"/>
      <c r="AL35" s="296" t="str">
        <f>IF(COUNTA(G35:AK35)=AO35,"",IF(AT35-AU35=AN35,"OK",IF(AN35/AQ35&gt;=0.285,"OK","NG")))</f>
        <v/>
      </c>
      <c r="AM35" s="1"/>
      <c r="AN35" s="286">
        <f>COUNTIF(G35:AK35,"休")-AO35</f>
        <v>0</v>
      </c>
      <c r="AO35" s="286">
        <f>IF(B35=1,3,IF(B35=8,3,IF(B35=12,3,0)))</f>
        <v>0</v>
      </c>
      <c r="AP35" s="286">
        <f>COUNTIF(G35:AK35,"■")</f>
        <v>0</v>
      </c>
      <c r="AQ35" s="286">
        <f>AN35+AP35</f>
        <v>0</v>
      </c>
      <c r="AT35" s="286">
        <f>COUNTIF(G34:AK34,"土")+COUNTIF(G34:AK34,"日")</f>
        <v>9</v>
      </c>
      <c r="AU35" s="286">
        <f>COUNTIFS(G34:AK34,"土",G35:AK35,"")+COUNTIFS(G34:AK34,"日",G35:AK35,"")</f>
        <v>9</v>
      </c>
      <c r="AV35" s="286">
        <f>COUNTIFS(G34:AK34,"土",G35:AK35,"■")+COUNTIFS(G34:AK34,"日",G35:AK35,"■")</f>
        <v>0</v>
      </c>
      <c r="AW35" s="286" t="str">
        <f>IF(AV35=0,"OK","NG")</f>
        <v>OK</v>
      </c>
      <c r="AX35" s="286" t="str">
        <f>AL35</f>
        <v/>
      </c>
      <c r="AY35" s="286"/>
      <c r="AZ35" s="286"/>
    </row>
    <row r="36" spans="2:52" ht="12.75" customHeight="1" x14ac:dyDescent="0.25">
      <c r="B36" s="309"/>
      <c r="C36" s="310"/>
      <c r="D36" s="179" t="s">
        <v>3</v>
      </c>
      <c r="E36" s="180"/>
      <c r="F36" s="181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205"/>
      <c r="AL36" s="297" t="str">
        <f>IF(COUNTA(G36:AK36)=AO36,"",IF(AT36-AU36=AN36,"OK",IF(AN36/AQ36&gt;=0.285,"OK","NG")))</f>
        <v/>
      </c>
      <c r="AM36" s="1"/>
      <c r="AN36" s="286">
        <f>COUNTIF(G36:AK36,"休")-AO36</f>
        <v>0</v>
      </c>
      <c r="AO36" s="286">
        <f>IF(B35=1,3,IF(B35=8,3,IF(B35=12,3,0)))</f>
        <v>0</v>
      </c>
      <c r="AP36" s="286">
        <f>COUNTIF(G36:AK36,"■")</f>
        <v>0</v>
      </c>
      <c r="AQ36" s="286">
        <f>AN36+AP36</f>
        <v>0</v>
      </c>
      <c r="AT36" s="286">
        <f>COUNTIF(G34:AK34,"土")+COUNTIF(G34:AK34,"日")</f>
        <v>9</v>
      </c>
      <c r="AU36" s="286">
        <f>COUNTIFS(G34:AK34,"土",G36:AK36,"")+COUNTIFS(G34:AK34,"日",G36:AK36,"")</f>
        <v>9</v>
      </c>
      <c r="AV36" s="286">
        <f>COUNTIFS(G34:AK34,"土",G36:AK36,"■")+COUNTIFS(G34:AK34,"日",G36:AK36,"■")</f>
        <v>0</v>
      </c>
      <c r="AW36" s="286"/>
      <c r="AX36" s="286"/>
      <c r="AY36" s="286" t="str">
        <f>IF(AV36=0,"OK","NG")</f>
        <v>OK</v>
      </c>
      <c r="AZ36" s="286" t="str">
        <f>AL36</f>
        <v/>
      </c>
    </row>
    <row r="37" spans="2:52" ht="12.75" customHeight="1" x14ac:dyDescent="0.25">
      <c r="B37" s="182"/>
      <c r="C37" s="183"/>
      <c r="D37" s="184"/>
      <c r="E37" s="185"/>
      <c r="F37" s="186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292"/>
      <c r="AM37" s="187"/>
      <c r="AN37" s="286">
        <f>SUM(COUNTIF(G37:AK37,{"休"}))</f>
        <v>0</v>
      </c>
      <c r="AO37" s="286"/>
      <c r="AP37" s="286"/>
      <c r="AQ37" s="286"/>
      <c r="AT37" s="286"/>
      <c r="AU37" s="286"/>
      <c r="AV37" s="286"/>
      <c r="AW37" s="286"/>
      <c r="AX37" s="286"/>
      <c r="AY37" s="286"/>
      <c r="AZ37" s="286"/>
    </row>
    <row r="38" spans="2:52" ht="12.75" customHeight="1" x14ac:dyDescent="0.25">
      <c r="B38" s="188"/>
      <c r="C38" s="189"/>
      <c r="D38" s="190" t="s">
        <v>73</v>
      </c>
      <c r="E38" s="191"/>
      <c r="F38" s="192"/>
      <c r="G38" s="198" t="str">
        <f>IF(DAY(DATE(初期入力!$D$4,$B$39,G5))=G5,TEXT(DATE(初期入力!$D$4,$B$39,G5),"aaa"),"")</f>
        <v>日</v>
      </c>
      <c r="H38" s="199" t="str">
        <f>IF(DAY(DATE(初期入力!$D$4,$B$39,H5))=H5,TEXT(DATE(初期入力!$D$4,$B$39,H5),"aaa"),"")</f>
        <v>月</v>
      </c>
      <c r="I38" s="199" t="str">
        <f>IF(DAY(DATE(初期入力!$D$4,$B$39,I5))=I5,TEXT(DATE(初期入力!$D$4,$B$39,I5),"aaa"),"")</f>
        <v>火</v>
      </c>
      <c r="J38" s="199" t="str">
        <f>IF(DAY(DATE(初期入力!$D$4,$B$39,J5))=J5,TEXT(DATE(初期入力!$D$4,$B$39,J5),"aaa"),"")</f>
        <v>水</v>
      </c>
      <c r="K38" s="199" t="str">
        <f>IF(DAY(DATE(初期入力!$D$4,$B$39,K5))=K5,TEXT(DATE(初期入力!$D$4,$B$39,K5),"aaa"),"")</f>
        <v>木</v>
      </c>
      <c r="L38" s="199" t="str">
        <f>IF(DAY(DATE(初期入力!$D$4,$B$39,L5))=L5,TEXT(DATE(初期入力!$D$4,$B$39,L5),"aaa"),"")</f>
        <v>金</v>
      </c>
      <c r="M38" s="199" t="str">
        <f>IF(DAY(DATE(初期入力!$D$4,$B$39,M5))=M5,TEXT(DATE(初期入力!$D$4,$B$39,M5),"aaa"),"")</f>
        <v>土</v>
      </c>
      <c r="N38" s="199" t="str">
        <f>IF(DAY(DATE(初期入力!$D$4,$B$39,N5))=N5,TEXT(DATE(初期入力!$D$4,$B$39,N5),"aaa"),"")</f>
        <v>日</v>
      </c>
      <c r="O38" s="199" t="str">
        <f>IF(DAY(DATE(初期入力!$D$4,$B$39,O5))=O5,TEXT(DATE(初期入力!$D$4,$B$39,O5),"aaa"),"")</f>
        <v>月</v>
      </c>
      <c r="P38" s="199" t="str">
        <f>IF(DAY(DATE(初期入力!$D$4,$B$39,P5))=P5,TEXT(DATE(初期入力!$D$4,$B$39,P5),"aaa"),"")</f>
        <v>火</v>
      </c>
      <c r="Q38" s="199" t="str">
        <f>IF(DAY(DATE(初期入力!$D$4,$B$39,Q5))=Q5,TEXT(DATE(初期入力!$D$4,$B$39,Q5),"aaa"),"")</f>
        <v>水</v>
      </c>
      <c r="R38" s="199" t="str">
        <f>IF(DAY(DATE(初期入力!$D$4,$B$39,R5))=R5,TEXT(DATE(初期入力!$D$4,$B$39,R5),"aaa"),"")</f>
        <v>木</v>
      </c>
      <c r="S38" s="199" t="str">
        <f>IF(DAY(DATE(初期入力!$D$4,$B$39,S5))=S5,TEXT(DATE(初期入力!$D$4,$B$39,S5),"aaa"),"")</f>
        <v>金</v>
      </c>
      <c r="T38" s="199" t="str">
        <f>IF(DAY(DATE(初期入力!$D$4,$B$39,T5))=T5,TEXT(DATE(初期入力!$D$4,$B$39,T5),"aaa"),"")</f>
        <v>土</v>
      </c>
      <c r="U38" s="199" t="str">
        <f>IF(DAY(DATE(初期入力!$D$4,$B$39,U5))=U5,TEXT(DATE(初期入力!$D$4,$B$39,U5),"aaa"),"")</f>
        <v>日</v>
      </c>
      <c r="V38" s="199" t="str">
        <f>IF(DAY(DATE(初期入力!$D$4,$B$39,V5))=V5,TEXT(DATE(初期入力!$D$4,$B$39,V5),"aaa"),"")</f>
        <v>月</v>
      </c>
      <c r="W38" s="199" t="str">
        <f>IF(DAY(DATE(初期入力!$D$4,$B$39,W5))=W5,TEXT(DATE(初期入力!$D$4,$B$39,W5),"aaa"),"")</f>
        <v>火</v>
      </c>
      <c r="X38" s="199" t="str">
        <f>IF(DAY(DATE(初期入力!$D$4,$B$39,X5))=X5,TEXT(DATE(初期入力!$D$4,$B$39,X5),"aaa"),"")</f>
        <v>水</v>
      </c>
      <c r="Y38" s="199" t="str">
        <f>IF(DAY(DATE(初期入力!$D$4,$B$39,Y5))=Y5,TEXT(DATE(初期入力!$D$4,$B$39,Y5),"aaa"),"")</f>
        <v>木</v>
      </c>
      <c r="Z38" s="199" t="str">
        <f>IF(DAY(DATE(初期入力!$D$4,$B$39,Z5))=Z5,TEXT(DATE(初期入力!$D$4,$B$39,Z5),"aaa"),"")</f>
        <v>金</v>
      </c>
      <c r="AA38" s="199" t="str">
        <f>IF(DAY(DATE(初期入力!$D$4,$B$39,AA5))=AA5,TEXT(DATE(初期入力!$D$4,$B$39,AA5),"aaa"),"")</f>
        <v>土</v>
      </c>
      <c r="AB38" s="199" t="str">
        <f>IF(DAY(DATE(初期入力!$D$4,$B$39,AB5))=AB5,TEXT(DATE(初期入力!$D$4,$B$39,AB5),"aaa"),"")</f>
        <v>日</v>
      </c>
      <c r="AC38" s="199" t="str">
        <f>IF(DAY(DATE(初期入力!$D$4,$B$39,AC5))=AC5,TEXT(DATE(初期入力!$D$4,$B$39,AC5),"aaa"),"")</f>
        <v>月</v>
      </c>
      <c r="AD38" s="199" t="str">
        <f>IF(DAY(DATE(初期入力!$D$4,$B$39,AD5))=AD5,TEXT(DATE(初期入力!$D$4,$B$39,AD5),"aaa"),"")</f>
        <v>火</v>
      </c>
      <c r="AE38" s="199" t="str">
        <f>IF(DAY(DATE(初期入力!$D$4,$B$39,AE5))=AE5,TEXT(DATE(初期入力!$D$4,$B$39,AE5),"aaa"),"")</f>
        <v>水</v>
      </c>
      <c r="AF38" s="199" t="str">
        <f>IF(DAY(DATE(初期入力!$D$4,$B$39,AF5))=AF5,TEXT(DATE(初期入力!$D$4,$B$39,AF5),"aaa"),"")</f>
        <v>木</v>
      </c>
      <c r="AG38" s="199" t="str">
        <f>IF(DAY(DATE(初期入力!$D$4,$B$39,AG5))=AG5,TEXT(DATE(初期入力!$D$4,$B$39,AG5),"aaa"),"")</f>
        <v>金</v>
      </c>
      <c r="AH38" s="199" t="str">
        <f>IF(DAY(DATE(初期入力!$D$4,$B$39,AH5))=AH5,TEXT(DATE(初期入力!$D$4,$B$39,AH5),"aaa"),"")</f>
        <v>土</v>
      </c>
      <c r="AI38" s="199" t="str">
        <f>IF(DAY(DATE(初期入力!$D$4,$B$39,AI5))=AI5,TEXT(DATE(初期入力!$D$4,$B$39,AI5),"aaa"),"")</f>
        <v>日</v>
      </c>
      <c r="AJ38" s="199" t="str">
        <f>IF(DAY(DATE(初期入力!$D$4,$B$39,AJ5))=AJ5,TEXT(DATE(初期入力!$D$4,$B$39,AJ5),"aaa"),"")</f>
        <v>月</v>
      </c>
      <c r="AK38" s="200" t="str">
        <f>IF(DAY(DATE(初期入力!$D$4,$B$39,AK5))=AK5,TEXT(DATE(初期入力!$D$4,$B$39,AK5),"aaa"),"")</f>
        <v/>
      </c>
      <c r="AL38" s="294"/>
      <c r="AM38" s="39"/>
      <c r="AN38" s="286"/>
      <c r="AO38" s="286"/>
      <c r="AP38" s="286"/>
      <c r="AQ38" s="286"/>
      <c r="AT38" s="286"/>
      <c r="AU38" s="286"/>
      <c r="AV38" s="286"/>
      <c r="AW38" s="286"/>
      <c r="AX38" s="286"/>
      <c r="AY38" s="286"/>
      <c r="AZ38" s="286"/>
    </row>
    <row r="39" spans="2:52" ht="12.75" customHeight="1" x14ac:dyDescent="0.25">
      <c r="B39" s="309">
        <f>B35+1</f>
        <v>11</v>
      </c>
      <c r="C39" s="310" t="s">
        <v>0</v>
      </c>
      <c r="D39" s="179" t="s">
        <v>2</v>
      </c>
      <c r="E39" s="180"/>
      <c r="F39" s="181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205"/>
      <c r="AL39" s="296" t="str">
        <f>IF(COUNTA(G39:AK39)=AO39,"",IF(AT39-AU39=AN39,"OK",IF(AN39/AQ39&gt;=0.285,"OK","NG")))</f>
        <v/>
      </c>
      <c r="AM39" s="1"/>
      <c r="AN39" s="286">
        <f>COUNTIF(G39:AK39,"休")-AO39</f>
        <v>0</v>
      </c>
      <c r="AO39" s="286">
        <f>IF(B39=1,3,IF(B39=8,3,IF(B39=12,3,0)))</f>
        <v>0</v>
      </c>
      <c r="AP39" s="286">
        <f>COUNTIF(G39:AK39,"■")</f>
        <v>0</v>
      </c>
      <c r="AQ39" s="286">
        <f>AN39+AP39</f>
        <v>0</v>
      </c>
      <c r="AT39" s="286">
        <f>COUNTIF(G38:AK38,"土")+COUNTIF(G38:AK38,"日")</f>
        <v>9</v>
      </c>
      <c r="AU39" s="286">
        <f>COUNTIFS(G38:AK38,"土",G39:AK39,"")+COUNTIFS(G38:AK38,"日",G39:AK39,"")</f>
        <v>9</v>
      </c>
      <c r="AV39" s="286">
        <f>COUNTIFS(G38:AK38,"土",G39:AK39,"■")+COUNTIFS(G38:AK38,"日",G39:AK39,"■")</f>
        <v>0</v>
      </c>
      <c r="AW39" s="286" t="str">
        <f>IF(AV39=0,"OK","NG")</f>
        <v>OK</v>
      </c>
      <c r="AX39" s="286" t="str">
        <f>AL39</f>
        <v/>
      </c>
      <c r="AY39" s="286"/>
      <c r="AZ39" s="286"/>
    </row>
    <row r="40" spans="2:52" ht="12.75" customHeight="1" x14ac:dyDescent="0.25">
      <c r="B40" s="309"/>
      <c r="C40" s="310"/>
      <c r="D40" s="179" t="s">
        <v>3</v>
      </c>
      <c r="E40" s="180"/>
      <c r="F40" s="181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205"/>
      <c r="AL40" s="297" t="str">
        <f>IF(COUNTA(G40:AK40)=AO40,"",IF(AT40-AU40=AN40,"OK",IF(AN40/AQ40&gt;=0.285,"OK","NG")))</f>
        <v/>
      </c>
      <c r="AM40" s="1"/>
      <c r="AN40" s="286">
        <f>COUNTIF(G40:AK40,"休")-AO40</f>
        <v>0</v>
      </c>
      <c r="AO40" s="286">
        <f>IF(B39=1,3,IF(B39=8,3,IF(B39=12,3,0)))</f>
        <v>0</v>
      </c>
      <c r="AP40" s="286">
        <f>COUNTIF(G40:AK40,"■")</f>
        <v>0</v>
      </c>
      <c r="AQ40" s="286">
        <f>AN40+AP40</f>
        <v>0</v>
      </c>
      <c r="AT40" s="286">
        <f>COUNTIF(G38:AK38,"土")+COUNTIF(G38:AK38,"日")</f>
        <v>9</v>
      </c>
      <c r="AU40" s="286">
        <f>COUNTIFS(G38:AK38,"土",G40:AK40,"")+COUNTIFS(G38:AK38,"日",G40:AK40,"")</f>
        <v>9</v>
      </c>
      <c r="AV40" s="286">
        <f>COUNTIFS(G38:AK38,"土",G40:AK40,"■")+COUNTIFS(G38:AK38,"日",G40:AK40,"■")</f>
        <v>0</v>
      </c>
      <c r="AW40" s="286"/>
      <c r="AX40" s="286"/>
      <c r="AY40" s="286" t="str">
        <f>IF(AV40=0,"OK","NG")</f>
        <v>OK</v>
      </c>
      <c r="AZ40" s="286" t="str">
        <f>AL40</f>
        <v/>
      </c>
    </row>
    <row r="41" spans="2:52" ht="12.75" customHeight="1" thickBot="1" x14ac:dyDescent="0.3">
      <c r="B41" s="182"/>
      <c r="C41" s="183"/>
      <c r="D41" s="184"/>
      <c r="E41" s="185"/>
      <c r="F41" s="186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292"/>
      <c r="AM41" s="187"/>
      <c r="AN41" s="286">
        <f>SUM(COUNTIF(G41:AK41,{"休"}))</f>
        <v>0</v>
      </c>
      <c r="AO41" s="286"/>
      <c r="AP41" s="286"/>
      <c r="AQ41" s="286"/>
      <c r="AT41" s="286"/>
      <c r="AU41" s="286"/>
      <c r="AV41" s="286"/>
      <c r="AW41" s="286"/>
      <c r="AX41" s="286"/>
      <c r="AY41" s="286"/>
      <c r="AZ41" s="286"/>
    </row>
    <row r="42" spans="2:52" ht="12.75" customHeight="1" x14ac:dyDescent="0.25">
      <c r="B42" s="188"/>
      <c r="C42" s="189"/>
      <c r="D42" s="190" t="s">
        <v>73</v>
      </c>
      <c r="E42" s="191"/>
      <c r="F42" s="192"/>
      <c r="G42" s="198" t="str">
        <f>IF(DAY(DATE(初期入力!$D$4,$B$43,G5))=G5,TEXT(DATE(初期入力!$D$4,$B$43,G5),"aaa"),"")</f>
        <v>火</v>
      </c>
      <c r="H42" s="199" t="str">
        <f>IF(DAY(DATE(初期入力!$D$4,$B$43,H5))=H5,TEXT(DATE(初期入力!$D$4,$B$43,H5),"aaa"),"")</f>
        <v>水</v>
      </c>
      <c r="I42" s="199" t="str">
        <f>IF(DAY(DATE(初期入力!$D$4,$B$43,I5))=I5,TEXT(DATE(初期入力!$D$4,$B$43,I5),"aaa"),"")</f>
        <v>木</v>
      </c>
      <c r="J42" s="199" t="str">
        <f>IF(DAY(DATE(初期入力!$D$4,$B$43,J5))=J5,TEXT(DATE(初期入力!$D$4,$B$43,J5),"aaa"),"")</f>
        <v>金</v>
      </c>
      <c r="K42" s="199" t="str">
        <f>IF(DAY(DATE(初期入力!$D$4,$B$43,K5))=K5,TEXT(DATE(初期入力!$D$4,$B$43,K5),"aaa"),"")</f>
        <v>土</v>
      </c>
      <c r="L42" s="199" t="str">
        <f>IF(DAY(DATE(初期入力!$D$4,$B$43,L5))=L5,TEXT(DATE(初期入力!$D$4,$B$43,L5),"aaa"),"")</f>
        <v>日</v>
      </c>
      <c r="M42" s="199" t="str">
        <f>IF(DAY(DATE(初期入力!$D$4,$B$43,M5))=M5,TEXT(DATE(初期入力!$D$4,$B$43,M5),"aaa"),"")</f>
        <v>月</v>
      </c>
      <c r="N42" s="199" t="str">
        <f>IF(DAY(DATE(初期入力!$D$4,$B$43,N5))=N5,TEXT(DATE(初期入力!$D$4,$B$43,N5),"aaa"),"")</f>
        <v>火</v>
      </c>
      <c r="O42" s="199" t="str">
        <f>IF(DAY(DATE(初期入力!$D$4,$B$43,O5))=O5,TEXT(DATE(初期入力!$D$4,$B$43,O5),"aaa"),"")</f>
        <v>水</v>
      </c>
      <c r="P42" s="199" t="str">
        <f>IF(DAY(DATE(初期入力!$D$4,$B$43,P5))=P5,TEXT(DATE(初期入力!$D$4,$B$43,P5),"aaa"),"")</f>
        <v>木</v>
      </c>
      <c r="Q42" s="199" t="str">
        <f>IF(DAY(DATE(初期入力!$D$4,$B$43,Q5))=Q5,TEXT(DATE(初期入力!$D$4,$B$43,Q5),"aaa"),"")</f>
        <v>金</v>
      </c>
      <c r="R42" s="199" t="str">
        <f>IF(DAY(DATE(初期入力!$D$4,$B$43,R5))=R5,TEXT(DATE(初期入力!$D$4,$B$43,R5),"aaa"),"")</f>
        <v>土</v>
      </c>
      <c r="S42" s="199" t="str">
        <f>IF(DAY(DATE(初期入力!$D$4,$B$43,S5))=S5,TEXT(DATE(初期入力!$D$4,$B$43,S5),"aaa"),"")</f>
        <v>日</v>
      </c>
      <c r="T42" s="199" t="str">
        <f>IF(DAY(DATE(初期入力!$D$4,$B$43,T5))=T5,TEXT(DATE(初期入力!$D$4,$B$43,T5),"aaa"),"")</f>
        <v>月</v>
      </c>
      <c r="U42" s="199" t="str">
        <f>IF(DAY(DATE(初期入力!$D$4,$B$43,U5))=U5,TEXT(DATE(初期入力!$D$4,$B$43,U5),"aaa"),"")</f>
        <v>火</v>
      </c>
      <c r="V42" s="199" t="str">
        <f>IF(DAY(DATE(初期入力!$D$4,$B$43,V5))=V5,TEXT(DATE(初期入力!$D$4,$B$43,V5),"aaa"),"")</f>
        <v>水</v>
      </c>
      <c r="W42" s="199" t="str">
        <f>IF(DAY(DATE(初期入力!$D$4,$B$43,W5))=W5,TEXT(DATE(初期入力!$D$4,$B$43,W5),"aaa"),"")</f>
        <v>木</v>
      </c>
      <c r="X42" s="199" t="str">
        <f>IF(DAY(DATE(初期入力!$D$4,$B$43,X5))=X5,TEXT(DATE(初期入力!$D$4,$B$43,X5),"aaa"),"")</f>
        <v>金</v>
      </c>
      <c r="Y42" s="199" t="str">
        <f>IF(DAY(DATE(初期入力!$D$4,$B$43,Y5))=Y5,TEXT(DATE(初期入力!$D$4,$B$43,Y5),"aaa"),"")</f>
        <v>土</v>
      </c>
      <c r="Z42" s="199" t="str">
        <f>IF(DAY(DATE(初期入力!$D$4,$B$43,Z5))=Z5,TEXT(DATE(初期入力!$D$4,$B$43,Z5),"aaa"),"")</f>
        <v>日</v>
      </c>
      <c r="AA42" s="199" t="str">
        <f>IF(DAY(DATE(初期入力!$D$4,$B$43,AA5))=AA5,TEXT(DATE(初期入力!$D$4,$B$43,AA5),"aaa"),"")</f>
        <v>月</v>
      </c>
      <c r="AB42" s="199" t="str">
        <f>IF(DAY(DATE(初期入力!$D$4,$B$43,AB5))=AB5,TEXT(DATE(初期入力!$D$4,$B$43,AB5),"aaa"),"")</f>
        <v>火</v>
      </c>
      <c r="AC42" s="199" t="str">
        <f>IF(DAY(DATE(初期入力!$D$4,$B$43,AC5))=AC5,TEXT(DATE(初期入力!$D$4,$B$43,AC5),"aaa"),"")</f>
        <v>水</v>
      </c>
      <c r="AD42" s="199" t="str">
        <f>IF(DAY(DATE(初期入力!$D$4,$B$43,AD5))=AD5,TEXT(DATE(初期入力!$D$4,$B$43,AD5),"aaa"),"")</f>
        <v>木</v>
      </c>
      <c r="AE42" s="199" t="str">
        <f>IF(DAY(DATE(初期入力!$D$4,$B$43,AE5))=AE5,TEXT(DATE(初期入力!$D$4,$B$43,AE5),"aaa"),"")</f>
        <v>金</v>
      </c>
      <c r="AF42" s="199" t="str">
        <f>IF(DAY(DATE(初期入力!$D$4,$B$43,AF5))=AF5,TEXT(DATE(初期入力!$D$4,$B$43,AF5),"aaa"),"")</f>
        <v>土</v>
      </c>
      <c r="AG42" s="199" t="str">
        <f>IF(DAY(DATE(初期入力!$D$4,$B$43,AG5))=AG5,TEXT(DATE(初期入力!$D$4,$B$43,AG5),"aaa"),"")</f>
        <v>日</v>
      </c>
      <c r="AH42" s="201" t="str">
        <f>IF(DAY(DATE(初期入力!$D$4,$B$43,AH5))=AH5,TEXT(DATE(初期入力!$D$4,$B$43,AH5),"aaa"),"")</f>
        <v>月</v>
      </c>
      <c r="AI42" s="202" t="s">
        <v>87</v>
      </c>
      <c r="AJ42" s="203" t="s">
        <v>87</v>
      </c>
      <c r="AK42" s="204" t="s">
        <v>87</v>
      </c>
      <c r="AL42" s="294"/>
      <c r="AM42" s="39"/>
      <c r="AN42" s="286"/>
      <c r="AO42" s="288"/>
      <c r="AP42" s="286"/>
      <c r="AQ42" s="286"/>
      <c r="AT42" s="286"/>
      <c r="AU42" s="286"/>
      <c r="AV42" s="286"/>
      <c r="AW42" s="286"/>
      <c r="AX42" s="286"/>
      <c r="AY42" s="286"/>
      <c r="AZ42" s="286"/>
    </row>
    <row r="43" spans="2:52" ht="12.75" customHeight="1" x14ac:dyDescent="0.25">
      <c r="B43" s="309">
        <f>B39+1</f>
        <v>12</v>
      </c>
      <c r="C43" s="310" t="s">
        <v>0</v>
      </c>
      <c r="D43" s="179" t="s">
        <v>2</v>
      </c>
      <c r="E43" s="180"/>
      <c r="F43" s="181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270" t="s">
        <v>33</v>
      </c>
      <c r="AJ43" s="271" t="s">
        <v>33</v>
      </c>
      <c r="AK43" s="272" t="s">
        <v>33</v>
      </c>
      <c r="AL43" s="296" t="str">
        <f>IF(COUNTA(G43:AK43)=AO43,"",IF(AT43-AU43=AN43,"OK",IF(AN43/AQ43&gt;=0.285,"OK","NG")))</f>
        <v/>
      </c>
      <c r="AM43" s="1"/>
      <c r="AN43" s="286">
        <f>COUNTIF(G43:AK43,"休")-AO43</f>
        <v>0</v>
      </c>
      <c r="AO43" s="286">
        <f>IF(B43=1,3,IF(B43=8,3,IF(B43=12,3,0)))</f>
        <v>3</v>
      </c>
      <c r="AP43" s="286">
        <f>COUNTIF(G43:AK43,"■")</f>
        <v>0</v>
      </c>
      <c r="AQ43" s="286">
        <f>AN43+AP43</f>
        <v>0</v>
      </c>
      <c r="AT43" s="286">
        <f>COUNTIF(G42:AK42,"土")+COUNTIF(G42:AK42,"日")</f>
        <v>8</v>
      </c>
      <c r="AU43" s="286">
        <f>COUNTIFS(G42:AK42,"土",G43:AK43,"")+COUNTIFS(G42:AK42,"日",G43:AK43,"")</f>
        <v>8</v>
      </c>
      <c r="AV43" s="286">
        <f>COUNTIFS(G42:AK42,"土",G43:AK43,"■")+COUNTIFS(G42:AK42,"日",G43:AK43,"■")</f>
        <v>0</v>
      </c>
      <c r="AW43" s="286" t="str">
        <f>IF(AV43=0,"OK","NG")</f>
        <v>OK</v>
      </c>
      <c r="AX43" s="286" t="str">
        <f>AL43</f>
        <v/>
      </c>
      <c r="AY43" s="286"/>
      <c r="AZ43" s="286"/>
    </row>
    <row r="44" spans="2:52" ht="12.75" customHeight="1" x14ac:dyDescent="0.25">
      <c r="B44" s="309"/>
      <c r="C44" s="310"/>
      <c r="D44" s="179" t="s">
        <v>3</v>
      </c>
      <c r="E44" s="180"/>
      <c r="F44" s="181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270" t="s">
        <v>33</v>
      </c>
      <c r="AJ44" s="271" t="s">
        <v>33</v>
      </c>
      <c r="AK44" s="272" t="s">
        <v>33</v>
      </c>
      <c r="AL44" s="297" t="str">
        <f>IF(COUNTA(G44:AK44)=AO44,"",IF(AT44-AU44=AN44,"OK",IF(AN44/AQ44&gt;=0.285,"OK","NG")))</f>
        <v/>
      </c>
      <c r="AM44" s="1"/>
      <c r="AN44" s="286">
        <f>COUNTIF(G44:AK44,"休")-AO44</f>
        <v>0</v>
      </c>
      <c r="AO44" s="286">
        <f>IF(B43=1,3,IF(B43=8,3,IF(B43=12,3,0)))</f>
        <v>3</v>
      </c>
      <c r="AP44" s="286">
        <f>COUNTIF(G44:AK44,"■")</f>
        <v>0</v>
      </c>
      <c r="AQ44" s="286">
        <f>AN44+AP44</f>
        <v>0</v>
      </c>
      <c r="AT44" s="286">
        <f>COUNTIF(G42:AK42,"土")+COUNTIF(G42:AK42,"日")</f>
        <v>8</v>
      </c>
      <c r="AU44" s="286">
        <f>COUNTIFS(G42:AK42,"土",G44:AK44,"")+COUNTIFS(G42:AK42,"日",G44:AK44,"")</f>
        <v>8</v>
      </c>
      <c r="AV44" s="286">
        <f>COUNTIFS(G42:AK42,"土",G44:AK44,"■")+COUNTIFS(G42:AK42,"日",G44:AK44,"■")</f>
        <v>0</v>
      </c>
      <c r="AW44" s="286"/>
      <c r="AX44" s="286"/>
      <c r="AY44" s="286" t="str">
        <f>IF(AV44=0,"OK","NG")</f>
        <v>OK</v>
      </c>
      <c r="AZ44" s="286" t="str">
        <f>AL44</f>
        <v/>
      </c>
    </row>
    <row r="45" spans="2:52" ht="12.75" customHeight="1" thickBot="1" x14ac:dyDescent="0.3">
      <c r="B45" s="182"/>
      <c r="C45" s="183"/>
      <c r="D45" s="184"/>
      <c r="E45" s="185"/>
      <c r="F45" s="186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299"/>
      <c r="AJ45" s="300"/>
      <c r="AK45" s="301"/>
      <c r="AL45" s="292"/>
      <c r="AM45" s="187"/>
      <c r="AN45" s="286">
        <f>SUM(COUNTIF(G45:AK45,{"休"}))</f>
        <v>0</v>
      </c>
      <c r="AO45" s="286"/>
      <c r="AP45" s="286"/>
      <c r="AQ45" s="286"/>
      <c r="AT45" s="286"/>
      <c r="AU45" s="286"/>
      <c r="AV45" s="286"/>
      <c r="AW45" s="286"/>
      <c r="AX45" s="286"/>
      <c r="AY45" s="286"/>
      <c r="AZ45" s="286"/>
    </row>
    <row r="46" spans="2:52" ht="12.75" customHeight="1" x14ac:dyDescent="0.25">
      <c r="B46" s="315" t="str">
        <f>初期入力!D4+1&amp;"年"</f>
        <v>2027年</v>
      </c>
      <c r="C46" s="316"/>
      <c r="D46" s="190" t="s">
        <v>73</v>
      </c>
      <c r="E46" s="191"/>
      <c r="F46" s="191"/>
      <c r="G46" s="202" t="s">
        <v>84</v>
      </c>
      <c r="H46" s="203" t="s">
        <v>84</v>
      </c>
      <c r="I46" s="204" t="s">
        <v>84</v>
      </c>
      <c r="J46" s="198" t="str">
        <f>IF(DAY(DATE(初期入力!$D$4+1,$B$47,J5))=J5,TEXT(DATE(初期入力!$D$4+1,$B$47,J5),"aaa"),"")</f>
        <v>月</v>
      </c>
      <c r="K46" s="198" t="str">
        <f>IF(DAY(DATE(初期入力!$D$4+1,$B$47,K5))=K5,TEXT(DATE(初期入力!$D$4+1,$B$47,K5),"aaa"),"")</f>
        <v>火</v>
      </c>
      <c r="L46" s="198" t="str">
        <f>IF(DAY(DATE(初期入力!$D$4+1,$B$47,L5))=L5,TEXT(DATE(初期入力!$D$4+1,$B$47,L5),"aaa"),"")</f>
        <v>水</v>
      </c>
      <c r="M46" s="198" t="str">
        <f>IF(DAY(DATE(初期入力!$D$4+1,$B$47,M5))=M5,TEXT(DATE(初期入力!$D$4+1,$B$47,M5),"aaa"),"")</f>
        <v>木</v>
      </c>
      <c r="N46" s="198" t="str">
        <f>IF(DAY(DATE(初期入力!$D$4+1,$B$47,N5))=N5,TEXT(DATE(初期入力!$D$4+1,$B$47,N5),"aaa"),"")</f>
        <v>金</v>
      </c>
      <c r="O46" s="198" t="str">
        <f>IF(DAY(DATE(初期入力!$D$4+1,$B$47,O5))=O5,TEXT(DATE(初期入力!$D$4+1,$B$47,O5),"aaa"),"")</f>
        <v>土</v>
      </c>
      <c r="P46" s="198" t="str">
        <f>IF(DAY(DATE(初期入力!$D$4+1,$B$47,P5))=P5,TEXT(DATE(初期入力!$D$4+1,$B$47,P5),"aaa"),"")</f>
        <v>日</v>
      </c>
      <c r="Q46" s="198" t="str">
        <f>IF(DAY(DATE(初期入力!$D$4+1,$B$47,Q5))=Q5,TEXT(DATE(初期入力!$D$4+1,$B$47,Q5),"aaa"),"")</f>
        <v>月</v>
      </c>
      <c r="R46" s="198" t="str">
        <f>IF(DAY(DATE(初期入力!$D$4+1,$B$47,R5))=R5,TEXT(DATE(初期入力!$D$4+1,$B$47,R5),"aaa"),"")</f>
        <v>火</v>
      </c>
      <c r="S46" s="198" t="str">
        <f>IF(DAY(DATE(初期入力!$D$4+1,$B$47,S5))=S5,TEXT(DATE(初期入力!$D$4+1,$B$47,S5),"aaa"),"")</f>
        <v>水</v>
      </c>
      <c r="T46" s="198" t="str">
        <f>IF(DAY(DATE(初期入力!$D$4+1,$B$47,T5))=T5,TEXT(DATE(初期入力!$D$4+1,$B$47,T5),"aaa"),"")</f>
        <v>木</v>
      </c>
      <c r="U46" s="198" t="str">
        <f>IF(DAY(DATE(初期入力!$D$4+1,$B$47,U5))=U5,TEXT(DATE(初期入力!$D$4+1,$B$47,U5),"aaa"),"")</f>
        <v>金</v>
      </c>
      <c r="V46" s="198" t="str">
        <f>IF(DAY(DATE(初期入力!$D$4+1,$B$47,V5))=V5,TEXT(DATE(初期入力!$D$4+1,$B$47,V5),"aaa"),"")</f>
        <v>土</v>
      </c>
      <c r="W46" s="198" t="str">
        <f>IF(DAY(DATE(初期入力!$D$4+1,$B$47,W5))=W5,TEXT(DATE(初期入力!$D$4+1,$B$47,W5),"aaa"),"")</f>
        <v>日</v>
      </c>
      <c r="X46" s="198" t="str">
        <f>IF(DAY(DATE(初期入力!$D$4+1,$B$47,X5))=X5,TEXT(DATE(初期入力!$D$4+1,$B$47,X5),"aaa"),"")</f>
        <v>月</v>
      </c>
      <c r="Y46" s="198" t="str">
        <f>IF(DAY(DATE(初期入力!$D$4+1,$B$47,Y5))=Y5,TEXT(DATE(初期入力!$D$4+1,$B$47,Y5),"aaa"),"")</f>
        <v>火</v>
      </c>
      <c r="Z46" s="198" t="str">
        <f>IF(DAY(DATE(初期入力!$D$4+1,$B$47,Z5))=Z5,TEXT(DATE(初期入力!$D$4+1,$B$47,Z5),"aaa"),"")</f>
        <v>水</v>
      </c>
      <c r="AA46" s="198" t="str">
        <f>IF(DAY(DATE(初期入力!$D$4+1,$B$47,AA5))=AA5,TEXT(DATE(初期入力!$D$4+1,$B$47,AA5),"aaa"),"")</f>
        <v>木</v>
      </c>
      <c r="AB46" s="198" t="str">
        <f>IF(DAY(DATE(初期入力!$D$4+1,$B$47,AB5))=AB5,TEXT(DATE(初期入力!$D$4+1,$B$47,AB5),"aaa"),"")</f>
        <v>金</v>
      </c>
      <c r="AC46" s="198" t="str">
        <f>IF(DAY(DATE(初期入力!$D$4+1,$B$47,AC5))=AC5,TEXT(DATE(初期入力!$D$4+1,$B$47,AC5),"aaa"),"")</f>
        <v>土</v>
      </c>
      <c r="AD46" s="198" t="str">
        <f>IF(DAY(DATE(初期入力!$D$4+1,$B$47,AD5))=AD5,TEXT(DATE(初期入力!$D$4+1,$B$47,AD5),"aaa"),"")</f>
        <v>日</v>
      </c>
      <c r="AE46" s="198" t="str">
        <f>IF(DAY(DATE(初期入力!$D$4+1,$B$47,AE5))=AE5,TEXT(DATE(初期入力!$D$4+1,$B$47,AE5),"aaa"),"")</f>
        <v>月</v>
      </c>
      <c r="AF46" s="198" t="str">
        <f>IF(DAY(DATE(初期入力!$D$4+1,$B$47,AF5))=AF5,TEXT(DATE(初期入力!$D$4+1,$B$47,AF5),"aaa"),"")</f>
        <v>火</v>
      </c>
      <c r="AG46" s="198" t="str">
        <f>IF(DAY(DATE(初期入力!$D$4+1,$B$47,AG5))=AG5,TEXT(DATE(初期入力!$D$4+1,$B$47,AG5),"aaa"),"")</f>
        <v>水</v>
      </c>
      <c r="AH46" s="198" t="str">
        <f>IF(DAY(DATE(初期入力!$D$4+1,$B$47,AH5))=AH5,TEXT(DATE(初期入力!$D$4+1,$B$47,AH5),"aaa"),"")</f>
        <v>木</v>
      </c>
      <c r="AI46" s="198" t="str">
        <f>IF(DAY(DATE(初期入力!$D$4+1,$B$47,AI5))=AI5,TEXT(DATE(初期入力!$D$4+1,$B$47,AI5),"aaa"),"")</f>
        <v>金</v>
      </c>
      <c r="AJ46" s="198" t="str">
        <f>IF(DAY(DATE(初期入力!$D$4+1,$B$47,AJ5))=AJ5,TEXT(DATE(初期入力!$D$4+1,$B$47,AJ5),"aaa"),"")</f>
        <v>土</v>
      </c>
      <c r="AK46" s="198" t="str">
        <f>IF(DAY(DATE(初期入力!$D$4+1,$B$47,AK5))=AK5,TEXT(DATE(初期入力!$D$4+1,$B$47,AK5),"aaa"),"")</f>
        <v>日</v>
      </c>
      <c r="AL46" s="295"/>
      <c r="AM46" s="39"/>
      <c r="AN46" s="286"/>
      <c r="AO46" s="288"/>
      <c r="AP46" s="286"/>
      <c r="AQ46" s="286"/>
      <c r="AT46" s="286"/>
      <c r="AU46" s="286"/>
      <c r="AV46" s="286"/>
      <c r="AW46" s="286"/>
      <c r="AX46" s="286"/>
      <c r="AY46" s="286"/>
      <c r="AZ46" s="286"/>
    </row>
    <row r="47" spans="2:52" ht="12.75" customHeight="1" x14ac:dyDescent="0.25">
      <c r="B47" s="309">
        <f>B43-11</f>
        <v>1</v>
      </c>
      <c r="C47" s="310" t="s">
        <v>0</v>
      </c>
      <c r="D47" s="179" t="s">
        <v>2</v>
      </c>
      <c r="E47" s="180"/>
      <c r="F47" s="180"/>
      <c r="G47" s="270" t="s">
        <v>33</v>
      </c>
      <c r="H47" s="271" t="s">
        <v>33</v>
      </c>
      <c r="I47" s="272" t="s">
        <v>33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205"/>
      <c r="AI47" s="205"/>
      <c r="AJ47" s="205"/>
      <c r="AK47" s="205"/>
      <c r="AL47" s="296" t="str">
        <f>IF(COUNTA(G47:AK47)=AO47,"",IF(AT47-AU47=AN47,"OK",IF(AN47/AQ47&gt;=0.285,"OK","NG")))</f>
        <v/>
      </c>
      <c r="AM47" s="1"/>
      <c r="AN47" s="286">
        <f>COUNTIF(G47:AK47,"休")-AO47</f>
        <v>0</v>
      </c>
      <c r="AO47" s="286">
        <f>IF(B47=1,3,IF(B47=8,3,IF(B47=12,3,0)))</f>
        <v>3</v>
      </c>
      <c r="AP47" s="286">
        <f>COUNTIF(G47:AK47,"■")</f>
        <v>0</v>
      </c>
      <c r="AQ47" s="286">
        <f>AN47+AP47</f>
        <v>0</v>
      </c>
      <c r="AT47" s="286">
        <f>COUNTIF(G46:AK46,"土")+COUNTIF(G46:AK46,"日")</f>
        <v>8</v>
      </c>
      <c r="AU47" s="286">
        <f>COUNTIFS(G46:AK46,"土",G47:AK47,"")+COUNTIFS(G46:AK46,"日",G47:AK47,"")</f>
        <v>8</v>
      </c>
      <c r="AV47" s="286">
        <f>COUNTIFS(G46:AK46,"土",G47:AK47,"■")+COUNTIFS(G46:AK46,"日",G47:AK47,"■")</f>
        <v>0</v>
      </c>
      <c r="AW47" s="286" t="str">
        <f>IF(AV47=0,"OK","NG")</f>
        <v>OK</v>
      </c>
      <c r="AX47" s="286" t="str">
        <f>AL47</f>
        <v/>
      </c>
      <c r="AY47" s="286"/>
      <c r="AZ47" s="286"/>
    </row>
    <row r="48" spans="2:52" ht="12.75" customHeight="1" x14ac:dyDescent="0.25">
      <c r="B48" s="309"/>
      <c r="C48" s="310"/>
      <c r="D48" s="179" t="s">
        <v>3</v>
      </c>
      <c r="E48" s="180"/>
      <c r="F48" s="180"/>
      <c r="G48" s="270" t="s">
        <v>33</v>
      </c>
      <c r="H48" s="271" t="s">
        <v>33</v>
      </c>
      <c r="I48" s="272" t="s">
        <v>33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205"/>
      <c r="AI48" s="205"/>
      <c r="AJ48" s="205"/>
      <c r="AK48" s="205"/>
      <c r="AL48" s="297" t="str">
        <f>IF(COUNTA(G48:AK48)=AO48,"",IF(AT48-AU48=AN48,"OK",IF(AN48/AQ48&gt;=0.285,"OK","NG")))</f>
        <v/>
      </c>
      <c r="AM48" s="1"/>
      <c r="AN48" s="286">
        <f>COUNTIF(G48:AK48,"休")-AO48</f>
        <v>0</v>
      </c>
      <c r="AO48" s="286">
        <f>IF(B47=1,3,IF(B47=8,3,IF(B47=12,3,0)))</f>
        <v>3</v>
      </c>
      <c r="AP48" s="286">
        <f>COUNTIF(G48:AK48,"■")</f>
        <v>0</v>
      </c>
      <c r="AQ48" s="286">
        <f>AN48+AP48</f>
        <v>0</v>
      </c>
      <c r="AT48" s="286">
        <f>COUNTIF(G46:AK46,"土")+COUNTIF(G46:AK46,"日")</f>
        <v>8</v>
      </c>
      <c r="AU48" s="286">
        <f>COUNTIFS(G46:AK46,"土",G48:AK48,"")+COUNTIFS(G46:AK46,"日",G48:AK48,"")</f>
        <v>8</v>
      </c>
      <c r="AV48" s="286">
        <f>COUNTIFS(G46:AK46,"土",G48:AK48,"■")+COUNTIFS(G46:AK46,"日",G48:AK48,"■")</f>
        <v>0</v>
      </c>
      <c r="AW48" s="286"/>
      <c r="AX48" s="286"/>
      <c r="AY48" s="286" t="str">
        <f>IF(AV48=0,"OK","NG")</f>
        <v>OK</v>
      </c>
      <c r="AZ48" s="286" t="str">
        <f>AL48</f>
        <v/>
      </c>
    </row>
    <row r="49" spans="2:52" ht="12.75" customHeight="1" thickBot="1" x14ac:dyDescent="0.3">
      <c r="B49" s="182"/>
      <c r="C49" s="183"/>
      <c r="D49" s="184"/>
      <c r="E49" s="185"/>
      <c r="F49" s="185"/>
      <c r="G49" s="299"/>
      <c r="H49" s="300"/>
      <c r="I49" s="301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207"/>
      <c r="AI49" s="207"/>
      <c r="AJ49" s="207"/>
      <c r="AK49" s="197"/>
      <c r="AL49" s="292"/>
      <c r="AM49" s="187"/>
      <c r="AN49" s="286">
        <f>SUM(COUNTIF(G49:AK49,{"休"}))</f>
        <v>0</v>
      </c>
      <c r="AO49" s="286"/>
      <c r="AP49" s="286"/>
      <c r="AQ49" s="286"/>
      <c r="AT49" s="286"/>
      <c r="AU49" s="286"/>
      <c r="AV49" s="286"/>
      <c r="AW49" s="286"/>
      <c r="AX49" s="286"/>
      <c r="AY49" s="286"/>
      <c r="AZ49" s="286"/>
    </row>
    <row r="50" spans="2:52" ht="12.75" customHeight="1" x14ac:dyDescent="0.25">
      <c r="B50" s="315"/>
      <c r="C50" s="316"/>
      <c r="D50" s="190" t="s">
        <v>73</v>
      </c>
      <c r="E50" s="191"/>
      <c r="F50" s="191"/>
      <c r="G50" s="198" t="str">
        <f>IF(DAY(DATE(初期入力!$D$4+1,$B$51,G5))=G5,TEXT(DATE(初期入力!$D$4+1,$B$51,G5),"aaa"),"")</f>
        <v>月</v>
      </c>
      <c r="H50" s="198" t="str">
        <f>IF(DAY(DATE(初期入力!$D$4+1,$B$51,H5))=H5,TEXT(DATE(初期入力!$D$4+1,$B$51,H5),"aaa"),"")</f>
        <v>火</v>
      </c>
      <c r="I50" s="198" t="str">
        <f>IF(DAY(DATE(初期入力!$D$4+1,$B$51,I5))=I5,TEXT(DATE(初期入力!$D$4+1,$B$51,I5),"aaa"),"")</f>
        <v>水</v>
      </c>
      <c r="J50" s="198" t="str">
        <f>IF(DAY(DATE(初期入力!$D$4+1,$B$51,J5))=J5,TEXT(DATE(初期入力!$D$4+1,$B$51,J5),"aaa"),"")</f>
        <v>木</v>
      </c>
      <c r="K50" s="199" t="str">
        <f>IF(DAY(DATE(初期入力!$D$4+1,$B$51,K5))=K5,TEXT(DATE(初期入力!$D$4+1,$B$51,K5),"aaa"),"")</f>
        <v>金</v>
      </c>
      <c r="L50" s="199" t="str">
        <f>IF(DAY(DATE(初期入力!$D$4+1,$B$51,L5))=L5,TEXT(DATE(初期入力!$D$4+1,$B$51,L5),"aaa"),"")</f>
        <v>土</v>
      </c>
      <c r="M50" s="199" t="str">
        <f>IF(DAY(DATE(初期入力!$D$4+1,$B$51,M5))=M5,TEXT(DATE(初期入力!$D$4+1,$B$51,M5),"aaa"),"")</f>
        <v>日</v>
      </c>
      <c r="N50" s="199" t="str">
        <f>IF(DAY(DATE(初期入力!$D$4+1,$B$51,N5))=N5,TEXT(DATE(初期入力!$D$4+1,$B$51,N5),"aaa"),"")</f>
        <v>月</v>
      </c>
      <c r="O50" s="199" t="str">
        <f>IF(DAY(DATE(初期入力!$D$4+1,$B$51,O5))=O5,TEXT(DATE(初期入力!$D$4+1,$B$51,O5),"aaa"),"")</f>
        <v>火</v>
      </c>
      <c r="P50" s="199" t="str">
        <f>IF(DAY(DATE(初期入力!$D$4+1,$B$51,P5))=P5,TEXT(DATE(初期入力!$D$4+1,$B$51,P5),"aaa"),"")</f>
        <v>水</v>
      </c>
      <c r="Q50" s="199" t="str">
        <f>IF(DAY(DATE(初期入力!$D$4+1,$B$51,Q5))=Q5,TEXT(DATE(初期入力!$D$4+1,$B$51,Q5),"aaa"),"")</f>
        <v>木</v>
      </c>
      <c r="R50" s="199" t="str">
        <f>IF(DAY(DATE(初期入力!$D$4+1,$B$51,R5))=R5,TEXT(DATE(初期入力!$D$4+1,$B$51,R5),"aaa"),"")</f>
        <v>金</v>
      </c>
      <c r="S50" s="199" t="str">
        <f>IF(DAY(DATE(初期入力!$D$4+1,$B$51,S5))=S5,TEXT(DATE(初期入力!$D$4+1,$B$51,S5),"aaa"),"")</f>
        <v>土</v>
      </c>
      <c r="T50" s="199" t="str">
        <f>IF(DAY(DATE(初期入力!$D$4+1,$B$51,T5))=T5,TEXT(DATE(初期入力!$D$4+1,$B$51,T5),"aaa"),"")</f>
        <v>日</v>
      </c>
      <c r="U50" s="199" t="str">
        <f>IF(DAY(DATE(初期入力!$D$4+1,$B$51,U5))=U5,TEXT(DATE(初期入力!$D$4+1,$B$51,U5),"aaa"),"")</f>
        <v>月</v>
      </c>
      <c r="V50" s="199" t="str">
        <f>IF(DAY(DATE(初期入力!$D$4+1,$B$51,V5))=V5,TEXT(DATE(初期入力!$D$4+1,$B$51,V5),"aaa"),"")</f>
        <v>火</v>
      </c>
      <c r="W50" s="199" t="str">
        <f>IF(DAY(DATE(初期入力!$D$4+1,$B$51,W5))=W5,TEXT(DATE(初期入力!$D$4+1,$B$51,W5),"aaa"),"")</f>
        <v>水</v>
      </c>
      <c r="X50" s="199" t="str">
        <f>IF(DAY(DATE(初期入力!$D$4+1,$B$51,X5))=X5,TEXT(DATE(初期入力!$D$4+1,$B$51,X5),"aaa"),"")</f>
        <v>木</v>
      </c>
      <c r="Y50" s="199" t="str">
        <f>IF(DAY(DATE(初期入力!$D$4+1,$B$51,Y5))=Y5,TEXT(DATE(初期入力!$D$4+1,$B$51,Y5),"aaa"),"")</f>
        <v>金</v>
      </c>
      <c r="Z50" s="199" t="str">
        <f>IF(DAY(DATE(初期入力!$D$4+1,$B$51,Z5))=Z5,TEXT(DATE(初期入力!$D$4+1,$B$51,Z5),"aaa"),"")</f>
        <v>土</v>
      </c>
      <c r="AA50" s="199" t="str">
        <f>IF(DAY(DATE(初期入力!$D$4+1,$B$51,AA5))=AA5,TEXT(DATE(初期入力!$D$4+1,$B$51,AA5),"aaa"),"")</f>
        <v>日</v>
      </c>
      <c r="AB50" s="199" t="str">
        <f>IF(DAY(DATE(初期入力!$D$4+1,$B$51,AB5))=AB5,TEXT(DATE(初期入力!$D$4+1,$B$51,AB5),"aaa"),"")</f>
        <v>月</v>
      </c>
      <c r="AC50" s="199" t="str">
        <f>IF(DAY(DATE(初期入力!$D$4+1,$B$51,AC5))=AC5,TEXT(DATE(初期入力!$D$4+1,$B$51,AC5),"aaa"),"")</f>
        <v>火</v>
      </c>
      <c r="AD50" s="199" t="str">
        <f>IF(DAY(DATE(初期入力!$D$4+1,$B$51,AD5))=AD5,TEXT(DATE(初期入力!$D$4+1,$B$51,AD5),"aaa"),"")</f>
        <v>水</v>
      </c>
      <c r="AE50" s="199" t="str">
        <f>IF(DAY(DATE(初期入力!$D$4+1,$B$51,AE5))=AE5,TEXT(DATE(初期入力!$D$4+1,$B$51,AE5),"aaa"),"")</f>
        <v>木</v>
      </c>
      <c r="AF50" s="199" t="str">
        <f>IF(DAY(DATE(初期入力!$D$4+1,$B$51,AF5))=AF5,TEXT(DATE(初期入力!$D$4+1,$B$51,AF5),"aaa"),"")</f>
        <v>金</v>
      </c>
      <c r="AG50" s="199" t="str">
        <f>IF(DAY(DATE(初期入力!$D$4+1,$B$51,AG5))=AG5,TEXT(DATE(初期入力!$D$4+1,$B$51,AG5),"aaa"),"")</f>
        <v>土</v>
      </c>
      <c r="AH50" s="199" t="str">
        <f>IF(DAY(DATE(初期入力!$D$4+1,$B$51,AH5))=AH5,TEXT(DATE(初期入力!$D$4+1,$B$51,AH5),"aaa"),"")</f>
        <v>日</v>
      </c>
      <c r="AI50" s="208" t="str">
        <f>IF(DAY(DATE(初期入力!$D$4+1,$B$51,AI5))=AI5,TEXT(DATE(初期入力!$D$4+1,$B$51,AI5),"aaa"),"")</f>
        <v/>
      </c>
      <c r="AJ50" s="208" t="str">
        <f>IF(DAY(DATE(初期入力!$D$4+1,$B$51,AJ5))=AJ5,TEXT(DATE(初期入力!$D$4+1,$B$51,AJ5),"aaa"),"")</f>
        <v/>
      </c>
      <c r="AK50" s="298" t="str">
        <f>IF(DAY(DATE(初期入力!$D$4+1,$B$51,AK5))=AK5,TEXT(DATE(初期入力!$D$4+1,$B$51,AK5),"aaa"),"")</f>
        <v/>
      </c>
      <c r="AL50" s="294"/>
      <c r="AM50" s="39"/>
      <c r="AN50" s="286"/>
      <c r="AO50" s="286"/>
      <c r="AP50" s="286"/>
      <c r="AQ50" s="286"/>
      <c r="AT50" s="286"/>
      <c r="AU50" s="286"/>
      <c r="AV50" s="286"/>
      <c r="AW50" s="286"/>
      <c r="AX50" s="286"/>
      <c r="AY50" s="286"/>
      <c r="AZ50" s="286"/>
    </row>
    <row r="51" spans="2:52" ht="12.75" customHeight="1" x14ac:dyDescent="0.25">
      <c r="B51" s="309">
        <f>B47+1</f>
        <v>2</v>
      </c>
      <c r="C51" s="310" t="s">
        <v>0</v>
      </c>
      <c r="D51" s="179" t="s">
        <v>2</v>
      </c>
      <c r="E51" s="180"/>
      <c r="F51" s="180"/>
      <c r="G51" s="206"/>
      <c r="H51" s="206"/>
      <c r="I51" s="206"/>
      <c r="J51" s="206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205"/>
      <c r="AL51" s="296" t="str">
        <f>IF(COUNTA(G51:AK51)=AO51,"",IF(AT51-AU51=AN51,"OK",IF(AN51/AQ51&gt;=0.285,"OK","NG")))</f>
        <v/>
      </c>
      <c r="AM51" s="1"/>
      <c r="AN51" s="286">
        <f>COUNTIF(G51:AK51,"休")-AO51</f>
        <v>0</v>
      </c>
      <c r="AO51" s="286">
        <f>IF(B51=1,3,IF(B51=8,3,IF(B51=12,3,0)))</f>
        <v>0</v>
      </c>
      <c r="AP51" s="286">
        <f>COUNTIF(G51:AK51,"■")</f>
        <v>0</v>
      </c>
      <c r="AQ51" s="286">
        <f>AN51+AP51</f>
        <v>0</v>
      </c>
      <c r="AT51" s="286">
        <f>COUNTIF(G50:AK50,"土")+COUNTIF(G50:AK50,"日")</f>
        <v>8</v>
      </c>
      <c r="AU51" s="286">
        <f>COUNTIFS(G50:AK50,"土",G51:AK51,"")+COUNTIFS(G50:AK50,"日",G51:AK51,"")</f>
        <v>8</v>
      </c>
      <c r="AV51" s="286">
        <f>COUNTIFS(G50:AK50,"土",G51:AK51,"■")+COUNTIFS(G50:AK50,"日",G51:AK51,"■")</f>
        <v>0</v>
      </c>
      <c r="AW51" s="286" t="str">
        <f>IF(AV51=0,"OK","NG")</f>
        <v>OK</v>
      </c>
      <c r="AX51" s="286" t="str">
        <f>AL51</f>
        <v/>
      </c>
      <c r="AY51" s="286"/>
      <c r="AZ51" s="286"/>
    </row>
    <row r="52" spans="2:52" ht="12.75" customHeight="1" x14ac:dyDescent="0.25">
      <c r="B52" s="309"/>
      <c r="C52" s="310"/>
      <c r="D52" s="179" t="s">
        <v>3</v>
      </c>
      <c r="E52" s="180"/>
      <c r="F52" s="180"/>
      <c r="G52" s="206"/>
      <c r="H52" s="206"/>
      <c r="I52" s="206"/>
      <c r="J52" s="206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205"/>
      <c r="AL52" s="297" t="str">
        <f>IF(COUNTA(G52:AK52)=AO52,"",IF(AT52-AU52=AN52,"OK",IF(AN52/AQ52&gt;=0.285,"OK","NG")))</f>
        <v/>
      </c>
      <c r="AM52" s="1"/>
      <c r="AN52" s="286">
        <f>COUNTIF(G52:AK52,"休")-AO52</f>
        <v>0</v>
      </c>
      <c r="AO52" s="286">
        <f>IF(B51=1,3,IF(B51=8,3,IF(B51=12,3,0)))</f>
        <v>0</v>
      </c>
      <c r="AP52" s="286">
        <f>COUNTIF(G52:AK52,"■")</f>
        <v>0</v>
      </c>
      <c r="AQ52" s="286">
        <f>AN52+AP52</f>
        <v>0</v>
      </c>
      <c r="AT52" s="286">
        <f>COUNTIF(G50:AK50,"土")+COUNTIF(G50:AK50,"日")</f>
        <v>8</v>
      </c>
      <c r="AU52" s="286">
        <f>COUNTIFS(G50:AK50,"土",G52:AK52,"")+COUNTIFS(G50:AK50,"日",G52:AK52,"")</f>
        <v>8</v>
      </c>
      <c r="AV52" s="286">
        <f>COUNTIFS(G50:AK50,"土",G52:AK52,"■")+COUNTIFS(G50:AK50,"日",G52:AK52,"■")</f>
        <v>0</v>
      </c>
      <c r="AW52" s="286"/>
      <c r="AX52" s="286"/>
      <c r="AY52" s="286" t="str">
        <f>IF(AV52=0,"OK","NG")</f>
        <v>OK</v>
      </c>
      <c r="AZ52" s="286" t="str">
        <f>AL52</f>
        <v/>
      </c>
    </row>
    <row r="53" spans="2:52" ht="12.75" customHeight="1" x14ac:dyDescent="0.25">
      <c r="B53" s="182"/>
      <c r="C53" s="183"/>
      <c r="D53" s="184"/>
      <c r="E53" s="185"/>
      <c r="F53" s="185"/>
      <c r="G53" s="196"/>
      <c r="H53" s="196"/>
      <c r="I53" s="196"/>
      <c r="J53" s="196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292"/>
      <c r="AM53" s="187"/>
      <c r="AN53" s="286">
        <f>SUM(COUNTIF(G53:AK53,{"休"}))</f>
        <v>0</v>
      </c>
      <c r="AO53" s="286"/>
      <c r="AP53" s="286"/>
      <c r="AQ53" s="286"/>
      <c r="AT53" s="286"/>
      <c r="AU53" s="286"/>
      <c r="AV53" s="286"/>
      <c r="AW53" s="286"/>
      <c r="AX53" s="286"/>
      <c r="AY53" s="286"/>
      <c r="AZ53" s="286"/>
    </row>
    <row r="54" spans="2:52" ht="12.75" customHeight="1" x14ac:dyDescent="0.25">
      <c r="B54" s="188"/>
      <c r="C54" s="189"/>
      <c r="D54" s="190" t="s">
        <v>73</v>
      </c>
      <c r="E54" s="191"/>
      <c r="F54" s="192"/>
      <c r="G54" s="302" t="str">
        <f>IF(DAY(DATE(初期入力!$D$4+1,$B$55,G5))=G5,TEXT(DATE(初期入力!$D$4+1,$B$55,G5),"aaa"),"")</f>
        <v>月</v>
      </c>
      <c r="H54" s="208" t="str">
        <f>IF(DAY(DATE(初期入力!$D$4+1,$B$55,H5))=H5,TEXT(DATE(初期入力!$D$4+1,$B$55,H5),"aaa"),"")</f>
        <v>火</v>
      </c>
      <c r="I54" s="208" t="str">
        <f>IF(DAY(DATE(初期入力!$D$4+1,$B$55,I5))=I5,TEXT(DATE(初期入力!$D$4+1,$B$55,I5),"aaa"),"")</f>
        <v>水</v>
      </c>
      <c r="J54" s="199" t="str">
        <f>IF(DAY(DATE(初期入力!$D$4+1,$B$55,J5))=J5,TEXT(DATE(初期入力!$D$4+1,$B$55,J5),"aaa"),"")</f>
        <v>木</v>
      </c>
      <c r="K54" s="199" t="str">
        <f>IF(DAY(DATE(初期入力!$D$4+1,$B$55,K5))=K5,TEXT(DATE(初期入力!$D$4+1,$B$55,K5),"aaa"),"")</f>
        <v>金</v>
      </c>
      <c r="L54" s="199" t="str">
        <f>IF(DAY(DATE(初期入力!$D$4+1,$B$55,L5))=L5,TEXT(DATE(初期入力!$D$4+1,$B$55,L5),"aaa"),"")</f>
        <v>土</v>
      </c>
      <c r="M54" s="199" t="str">
        <f>IF(DAY(DATE(初期入力!$D$4+1,$B$55,M5))=M5,TEXT(DATE(初期入力!$D$4+1,$B$55,M5),"aaa"),"")</f>
        <v>日</v>
      </c>
      <c r="N54" s="199" t="str">
        <f>IF(DAY(DATE(初期入力!$D$4+1,$B$55,N5))=N5,TEXT(DATE(初期入力!$D$4+1,$B$55,N5),"aaa"),"")</f>
        <v>月</v>
      </c>
      <c r="O54" s="199" t="str">
        <f>IF(DAY(DATE(初期入力!$D$4+1,$B$55,O5))=O5,TEXT(DATE(初期入力!$D$4+1,$B$55,O5),"aaa"),"")</f>
        <v>火</v>
      </c>
      <c r="P54" s="199" t="str">
        <f>IF(DAY(DATE(初期入力!$D$4+1,$B$55,P5))=P5,TEXT(DATE(初期入力!$D$4+1,$B$55,P5),"aaa"),"")</f>
        <v>水</v>
      </c>
      <c r="Q54" s="199" t="str">
        <f>IF(DAY(DATE(初期入力!$D$4+1,$B$55,Q5))=Q5,TEXT(DATE(初期入力!$D$4+1,$B$55,Q5),"aaa"),"")</f>
        <v>木</v>
      </c>
      <c r="R54" s="199" t="str">
        <f>IF(DAY(DATE(初期入力!$D$4+1,$B$55,R5))=R5,TEXT(DATE(初期入力!$D$4+1,$B$55,R5),"aaa"),"")</f>
        <v>金</v>
      </c>
      <c r="S54" s="199" t="str">
        <f>IF(DAY(DATE(初期入力!$D$4+1,$B$55,S5))=S5,TEXT(DATE(初期入力!$D$4+1,$B$55,S5),"aaa"),"")</f>
        <v>土</v>
      </c>
      <c r="T54" s="199" t="str">
        <f>IF(DAY(DATE(初期入力!$D$4+1,$B$55,T5))=T5,TEXT(DATE(初期入力!$D$4+1,$B$55,T5),"aaa"),"")</f>
        <v>日</v>
      </c>
      <c r="U54" s="199" t="str">
        <f>IF(DAY(DATE(初期入力!$D$4+1,$B$55,U5))=U5,TEXT(DATE(初期入力!$D$4+1,$B$55,U5),"aaa"),"")</f>
        <v>月</v>
      </c>
      <c r="V54" s="199" t="str">
        <f>IF(DAY(DATE(初期入力!$D$4+1,$B$55,V5))=V5,TEXT(DATE(初期入力!$D$4+1,$B$55,V5),"aaa"),"")</f>
        <v>火</v>
      </c>
      <c r="W54" s="199" t="str">
        <f>IF(DAY(DATE(初期入力!$D$4+1,$B$55,W5))=W5,TEXT(DATE(初期入力!$D$4+1,$B$55,W5),"aaa"),"")</f>
        <v>水</v>
      </c>
      <c r="X54" s="199" t="str">
        <f>IF(DAY(DATE(初期入力!$D$4+1,$B$55,X5))=X5,TEXT(DATE(初期入力!$D$4+1,$B$55,X5),"aaa"),"")</f>
        <v>木</v>
      </c>
      <c r="Y54" s="199" t="str">
        <f>IF(DAY(DATE(初期入力!$D$4+1,$B$55,Y5))=Y5,TEXT(DATE(初期入力!$D$4+1,$B$55,Y5),"aaa"),"")</f>
        <v>金</v>
      </c>
      <c r="Z54" s="199" t="str">
        <f>IF(DAY(DATE(初期入力!$D$4+1,$B$55,Z5))=Z5,TEXT(DATE(初期入力!$D$4+1,$B$55,Z5),"aaa"),"")</f>
        <v>土</v>
      </c>
      <c r="AA54" s="199" t="str">
        <f>IF(DAY(DATE(初期入力!$D$4+1,$B$55,AA5))=AA5,TEXT(DATE(初期入力!$D$4+1,$B$55,AA5),"aaa"),"")</f>
        <v>日</v>
      </c>
      <c r="AB54" s="199" t="str">
        <f>IF(DAY(DATE(初期入力!$D$4+1,$B$55,AB5))=AB5,TEXT(DATE(初期入力!$D$4+1,$B$55,AB5),"aaa"),"")</f>
        <v>月</v>
      </c>
      <c r="AC54" s="199" t="str">
        <f>IF(DAY(DATE(初期入力!$D$4+1,$B$55,AC5))=AC5,TEXT(DATE(初期入力!$D$4+1,$B$55,AC5),"aaa"),"")</f>
        <v>火</v>
      </c>
      <c r="AD54" s="199" t="str">
        <f>IF(DAY(DATE(初期入力!$D$4+1,$B$55,AD5))=AD5,TEXT(DATE(初期入力!$D$4+1,$B$55,AD5),"aaa"),"")</f>
        <v>水</v>
      </c>
      <c r="AE54" s="199" t="str">
        <f>IF(DAY(DATE(初期入力!$D$4+1,$B$55,AE5))=AE5,TEXT(DATE(初期入力!$D$4+1,$B$55,AE5),"aaa"),"")</f>
        <v>木</v>
      </c>
      <c r="AF54" s="199" t="str">
        <f>IF(DAY(DATE(初期入力!$D$4+1,$B$55,AF5))=AF5,TEXT(DATE(初期入力!$D$4+1,$B$55,AF5),"aaa"),"")</f>
        <v>金</v>
      </c>
      <c r="AG54" s="199" t="str">
        <f>IF(DAY(DATE(初期入力!$D$4+1,$B$55,AG5))=AG5,TEXT(DATE(初期入力!$D$4+1,$B$55,AG5),"aaa"),"")</f>
        <v>土</v>
      </c>
      <c r="AH54" s="199" t="str">
        <f>IF(DAY(DATE(初期入力!$D$4+1,$B$55,AH5))=AH5,TEXT(DATE(初期入力!$D$4+1,$B$55,AH5),"aaa"),"")</f>
        <v>日</v>
      </c>
      <c r="AI54" s="199" t="str">
        <f>IF(DAY(DATE(初期入力!$D$4+1,$B$55,AI5))=AI5,TEXT(DATE(初期入力!$D$4+1,$B$55,AI5),"aaa"),"")</f>
        <v>月</v>
      </c>
      <c r="AJ54" s="199" t="str">
        <f>IF(DAY(DATE(初期入力!$D$4+1,$B$55,AJ5))=AJ5,TEXT(DATE(初期入力!$D$4+1,$B$55,AJ5),"aaa"),"")</f>
        <v>火</v>
      </c>
      <c r="AK54" s="200" t="str">
        <f>IF(DAY(DATE(初期入力!$D$4+1,$B$55,AK5))=AK5,TEXT(DATE(初期入力!$D$4+1,$B$55,AK5),"aaa"),"")</f>
        <v>水</v>
      </c>
      <c r="AL54" s="294"/>
      <c r="AM54" s="39"/>
      <c r="AN54" s="286"/>
      <c r="AO54" s="286"/>
      <c r="AP54" s="286"/>
      <c r="AQ54" s="286"/>
      <c r="AT54" s="286"/>
      <c r="AU54" s="286"/>
      <c r="AV54" s="286"/>
      <c r="AW54" s="286"/>
      <c r="AX54" s="286"/>
      <c r="AY54" s="286"/>
      <c r="AZ54" s="286"/>
    </row>
    <row r="55" spans="2:52" ht="12.75" customHeight="1" x14ac:dyDescent="0.25">
      <c r="B55" s="309">
        <f>B51+1</f>
        <v>3</v>
      </c>
      <c r="C55" s="310" t="s">
        <v>0</v>
      </c>
      <c r="D55" s="179" t="s">
        <v>2</v>
      </c>
      <c r="E55" s="180"/>
      <c r="F55" s="181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205"/>
      <c r="AL55" s="296" t="str">
        <f>IF(COUNTA(G55:AK55)=AO55,"",IF(AT55-AU55=AN55,"OK",IF(AN55/AQ55&gt;=0.285,"OK","NG")))</f>
        <v/>
      </c>
      <c r="AM55" s="1"/>
      <c r="AN55" s="286">
        <f>COUNTIF(G55:AK55,"休")-AO55</f>
        <v>0</v>
      </c>
      <c r="AO55" s="286"/>
      <c r="AP55" s="286">
        <f>COUNTIF(G55:AK55,"■")</f>
        <v>0</v>
      </c>
      <c r="AQ55" s="286">
        <f>AN55+AP55</f>
        <v>0</v>
      </c>
      <c r="AT55" s="286">
        <f>COUNTIF(G54:AK54,"土")+COUNTIF(G54:AK54,"日")</f>
        <v>8</v>
      </c>
      <c r="AU55" s="286">
        <f>COUNTIFS(G54:AK54,"土",G55:AK55,"")+COUNTIFS(G54:AK54,"日",G55:AK55,"")</f>
        <v>8</v>
      </c>
      <c r="AV55" s="286">
        <f>COUNTIFS(G54:AK54,"土",G55:AK55,"■")+COUNTIFS(G54:AK54,"日",G55:AK55,"■")</f>
        <v>0</v>
      </c>
      <c r="AW55" s="286" t="str">
        <f>IF(AV55=0,"OK","NG")</f>
        <v>OK</v>
      </c>
      <c r="AX55" s="286" t="str">
        <f>AL55</f>
        <v/>
      </c>
      <c r="AY55" s="286"/>
      <c r="AZ55" s="286"/>
    </row>
    <row r="56" spans="2:52" ht="12.75" customHeight="1" x14ac:dyDescent="0.25">
      <c r="B56" s="309"/>
      <c r="C56" s="310"/>
      <c r="D56" s="179" t="s">
        <v>3</v>
      </c>
      <c r="E56" s="180"/>
      <c r="F56" s="181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205"/>
      <c r="AL56" s="297" t="str">
        <f>IF(COUNTA(G56:AK56)=AO56,"",IF(AT56-AU56=AN56,"OK",IF(AN56/AQ56&gt;=0.285,"OK","NG")))</f>
        <v/>
      </c>
      <c r="AM56" s="1"/>
      <c r="AN56" s="286">
        <f>COUNTIF(G56:AK56,"休")-AO56</f>
        <v>0</v>
      </c>
      <c r="AO56" s="286"/>
      <c r="AP56" s="286">
        <f>COUNTIF(G56:AK56,"■")</f>
        <v>0</v>
      </c>
      <c r="AQ56" s="286">
        <f>AN56+AP56</f>
        <v>0</v>
      </c>
      <c r="AT56" s="287">
        <f>COUNTIF(G54:AK54,"土")+COUNTIF(G54:AK54,"日")</f>
        <v>8</v>
      </c>
      <c r="AU56" s="287">
        <f>COUNTIFS(G54:AK54,"土",G56:AK56,"")+COUNTIFS(G54:AK54,"日",G56:AK56,"")</f>
        <v>8</v>
      </c>
      <c r="AV56" s="287">
        <f>COUNTIFS(G54:AK54,"土",G56:AK56,"■")+COUNTIFS(G54:AK54,"日",G56:AK56,"■")</f>
        <v>0</v>
      </c>
      <c r="AW56" s="287"/>
      <c r="AX56" s="287"/>
      <c r="AY56" s="287" t="str">
        <f>IF(AV56=0,"OK","NG")</f>
        <v>OK</v>
      </c>
      <c r="AZ56" s="287" t="str">
        <f>AL56</f>
        <v/>
      </c>
    </row>
    <row r="57" spans="2:52" ht="12.75" customHeight="1" x14ac:dyDescent="0.25">
      <c r="B57" s="209"/>
      <c r="C57" s="210"/>
      <c r="D57" s="211"/>
      <c r="E57" s="212"/>
      <c r="F57" s="213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292"/>
      <c r="AM57" s="187"/>
      <c r="AN57" s="286">
        <f>SUM(COUNTIF(G57:AK57,{"休"}))</f>
        <v>0</v>
      </c>
      <c r="AO57" s="286"/>
      <c r="AP57" s="286"/>
      <c r="AQ57" s="286"/>
    </row>
    <row r="58" spans="2:52" ht="13.5" customHeight="1" x14ac:dyDescent="0.25">
      <c r="G58" s="11" t="s">
        <v>34</v>
      </c>
      <c r="H58" s="11"/>
      <c r="I58" s="11"/>
      <c r="J58" s="11"/>
      <c r="K58" s="11"/>
      <c r="L58" s="11"/>
      <c r="AN58" s="286"/>
      <c r="AO58" s="286"/>
      <c r="AP58" s="286"/>
      <c r="AQ58" s="286"/>
    </row>
    <row r="59" spans="2:52" ht="18" customHeight="1" thickBot="1" x14ac:dyDescent="0.3">
      <c r="O59" s="273" t="s">
        <v>9</v>
      </c>
      <c r="R59" s="37"/>
      <c r="S59" s="40"/>
      <c r="T59" s="1"/>
      <c r="U59" s="37"/>
      <c r="V59" s="38"/>
      <c r="W59" s="38"/>
      <c r="X59" s="38"/>
      <c r="Y59" s="37"/>
      <c r="Z59" s="37"/>
      <c r="AA59" s="1"/>
      <c r="AB59" s="38"/>
      <c r="AC59" s="325"/>
      <c r="AD59" s="325"/>
      <c r="AE59" s="238"/>
      <c r="AF59" s="238"/>
      <c r="AG59" s="238"/>
      <c r="AH59" s="238"/>
      <c r="AI59" s="325"/>
      <c r="AJ59" s="325"/>
      <c r="AK59" s="238"/>
      <c r="AL59" s="238"/>
      <c r="AN59" s="286">
        <f>AN7+AN11+AN15+AN19+AN23+AN27+AN31+AN35+AN39+AN43+AN47+AN51+AN55</f>
        <v>19</v>
      </c>
      <c r="AO59" s="286"/>
      <c r="AP59" s="286">
        <f>AP7+AP11+AP15+AP19+AP23+AP27+AP31+AP35+AP39+AP43+AP47+AP51+AP55</f>
        <v>48</v>
      </c>
      <c r="AQ59" s="286">
        <f>AQ7+AQ11+AQ15+AQ19+AQ23+AQ27+AQ31+AQ35+AQ39+AQ43+AQ47+AQ51+AQ55</f>
        <v>67</v>
      </c>
    </row>
    <row r="60" spans="2:52" ht="18" customHeight="1" thickBot="1" x14ac:dyDescent="0.3">
      <c r="O60" s="273"/>
      <c r="R60" s="37"/>
      <c r="S60" s="40" t="s">
        <v>77</v>
      </c>
      <c r="T60" s="1" t="s">
        <v>24</v>
      </c>
      <c r="X60" s="328" t="str">
        <f>IF(COUNTIF(AW7:AW56,"NG")=0,"完全週休２日（土日）達成",IF(COUNTIF(AX7:AX56,"OK")+COUNTIF(AX7:AX56,"NG")=0,"",IF(COUNTIF(AX7:AX56,"NG")=0,"月単位での４週８休達成",IF(AN59/AQ59&gt;=0.285,"通期での４週８休達成","未達成"))))</f>
        <v>完全週休２日（土日）達成</v>
      </c>
      <c r="Y60" s="329"/>
      <c r="Z60" s="329"/>
      <c r="AA60" s="329"/>
      <c r="AB60" s="400"/>
      <c r="AC60" s="325"/>
      <c r="AD60" s="325"/>
      <c r="AE60" s="238"/>
      <c r="AF60" s="238"/>
      <c r="AG60" s="238"/>
      <c r="AH60" s="238"/>
      <c r="AI60" s="325"/>
      <c r="AJ60" s="325"/>
      <c r="AK60" s="238"/>
      <c r="AL60" s="238"/>
      <c r="AN60" s="286"/>
      <c r="AO60" s="286"/>
      <c r="AP60" s="286"/>
      <c r="AQ60" s="286"/>
    </row>
    <row r="61" spans="2:52" ht="18" customHeight="1" x14ac:dyDescent="0.25">
      <c r="O61" s="273"/>
      <c r="R61" s="37"/>
      <c r="S61" s="40" t="s">
        <v>25</v>
      </c>
      <c r="T61" s="290" t="s">
        <v>24</v>
      </c>
      <c r="U61" s="37" t="s">
        <v>26</v>
      </c>
      <c r="V61" s="38"/>
      <c r="W61" s="38"/>
      <c r="X61" s="38"/>
      <c r="Y61" s="37"/>
      <c r="Z61" s="37"/>
      <c r="AA61" s="290"/>
      <c r="AC61" s="325"/>
      <c r="AD61" s="325"/>
      <c r="AE61" s="238"/>
      <c r="AF61" s="238"/>
      <c r="AG61" s="238"/>
      <c r="AH61" s="238"/>
      <c r="AI61" s="325"/>
      <c r="AJ61" s="325"/>
      <c r="AK61" s="238"/>
      <c r="AL61" s="238"/>
      <c r="AN61" s="287">
        <f>AN8+AN12+AN16+AN20+AN24+AN28+AN32+AN36+AN40+AN44+AN48+AN52+AN56</f>
        <v>0</v>
      </c>
      <c r="AO61" s="287"/>
      <c r="AP61" s="287">
        <f>AP8+AP12+AP16+AP20+AP24+AP28+AP32+AP36+AP40+AP44+AP48+AP52+AP56</f>
        <v>0</v>
      </c>
      <c r="AQ61" s="410">
        <f>AQ8+AQ12+AQ16+AQ20+AQ24+AQ28+AQ32+AQ36+AQ40+AQ44+AQ48+AQ52+AQ56</f>
        <v>0</v>
      </c>
    </row>
    <row r="62" spans="2:52" ht="18" customHeight="1" thickBot="1" x14ac:dyDescent="0.3">
      <c r="O62" s="273"/>
      <c r="R62" s="36"/>
      <c r="S62" s="36"/>
      <c r="T62" s="290" t="s">
        <v>24</v>
      </c>
      <c r="U62" s="324" t="str">
        <f>CONCATENATE($AN$59&amp;"日","/",$AQ$59&amp;"日")</f>
        <v>19日/67日</v>
      </c>
      <c r="V62" s="324"/>
      <c r="AB62" s="1"/>
      <c r="AC62" s="239"/>
      <c r="AD62" s="240"/>
      <c r="AE62" t="s">
        <v>96</v>
      </c>
      <c r="AJ62" s="242"/>
      <c r="AK62" s="238"/>
      <c r="AL62" s="238"/>
    </row>
    <row r="63" spans="2:52" ht="18" customHeight="1" thickBot="1" x14ac:dyDescent="0.3">
      <c r="O63" s="273"/>
      <c r="R63" s="36"/>
      <c r="S63" s="36"/>
      <c r="T63" s="1" t="s">
        <v>24</v>
      </c>
      <c r="U63" s="326">
        <f>IF(AN59=0,0,($AN$59)/($AQ$59))</f>
        <v>0.28358208955223879</v>
      </c>
      <c r="V63" s="327"/>
      <c r="W63" s="233" t="s">
        <v>93</v>
      </c>
      <c r="X63" s="401" t="str" cm="1">
        <f t="array" ref="X63">IF(X60="未達成","28.5%未満",_xlfn.IFS(X60="完全週休２日（土日）達成",$AE$63,X60="月単位での４週８休達成",$AE$63,"通期での４週８休達成",$AE$65))</f>
        <v>4週8休以上</v>
      </c>
      <c r="Y63" s="402"/>
      <c r="Z63" s="402"/>
      <c r="AA63" s="403"/>
      <c r="AB63" s="230"/>
      <c r="AC63" s="239"/>
      <c r="AD63" s="240"/>
      <c r="AE63" s="404" t="s">
        <v>94</v>
      </c>
      <c r="AF63" s="405"/>
      <c r="AG63" s="241"/>
      <c r="AH63" s="242"/>
      <c r="AI63" s="242"/>
      <c r="AJ63" s="242"/>
      <c r="AK63" s="238"/>
      <c r="AL63" s="238"/>
    </row>
    <row r="64" spans="2:52" ht="18" customHeight="1" thickBot="1" x14ac:dyDescent="0.3">
      <c r="O64" s="273"/>
      <c r="R64" s="37"/>
      <c r="S64" s="40"/>
      <c r="T64" s="290"/>
      <c r="U64" s="37"/>
      <c r="V64" s="38"/>
      <c r="W64" s="38"/>
      <c r="X64" s="38"/>
      <c r="Y64" s="37"/>
      <c r="Z64" s="37"/>
      <c r="AA64" s="290"/>
      <c r="AB64" s="230"/>
      <c r="AC64" s="239"/>
      <c r="AD64" s="240"/>
      <c r="AE64" s="404"/>
      <c r="AF64" s="405"/>
      <c r="AG64" s="241"/>
      <c r="AH64" s="242"/>
      <c r="AI64" s="242"/>
      <c r="AJ64" s="242"/>
      <c r="AK64" s="238"/>
      <c r="AL64" s="238"/>
    </row>
    <row r="65" spans="7:38" ht="18" customHeight="1" thickBot="1" x14ac:dyDescent="0.3">
      <c r="O65" s="273" t="s">
        <v>10</v>
      </c>
      <c r="R65" s="37"/>
      <c r="S65" s="40"/>
      <c r="T65" s="230"/>
      <c r="U65" s="37"/>
      <c r="V65" s="38"/>
      <c r="W65" s="38"/>
      <c r="X65" s="38"/>
      <c r="Y65" s="37"/>
      <c r="Z65" s="37"/>
      <c r="AA65" s="230"/>
      <c r="AE65" s="406" t="s">
        <v>95</v>
      </c>
      <c r="AF65" s="407"/>
      <c r="AG65" s="242"/>
      <c r="AH65" s="242"/>
      <c r="AI65" s="242"/>
      <c r="AJ65" s="242"/>
      <c r="AK65" s="238"/>
      <c r="AL65" s="238"/>
    </row>
    <row r="66" spans="7:38" ht="18" customHeight="1" thickBot="1" x14ac:dyDescent="0.3">
      <c r="G66" s="322"/>
      <c r="H66" s="322"/>
      <c r="I66" s="322"/>
      <c r="J66" s="323"/>
      <c r="K66" s="323"/>
      <c r="L66" s="323"/>
      <c r="M66" s="323"/>
      <c r="O66" s="214"/>
      <c r="R66" s="37"/>
      <c r="S66" s="40" t="s">
        <v>77</v>
      </c>
      <c r="T66" s="230" t="s">
        <v>79</v>
      </c>
      <c r="X66" s="328" t="str">
        <f>IF(AQ61=0,"",IF(COUNTIF(AY7:AY56,"NG")=0,"完全週休２日（土日）達成",IF(COUNTIF(AZ7:AZ56,"OK")+COUNTIF(AZ7:AZ56,"NG")=0,"",IF(COUNTIF(AZ7:AZ56,"NG")=0,"月単位での４週８休達成",IF(AN61/AQ61&gt;=0.285,"通期での４週８休達成","未達成")))))</f>
        <v/>
      </c>
      <c r="Y66" s="329"/>
      <c r="Z66" s="329"/>
      <c r="AA66" s="329"/>
      <c r="AB66" s="400"/>
      <c r="AE66" s="406"/>
      <c r="AF66" s="407"/>
      <c r="AG66" s="332"/>
      <c r="AH66" s="332"/>
      <c r="AI66" s="325"/>
      <c r="AJ66" s="325"/>
      <c r="AK66" s="238"/>
      <c r="AL66" s="238"/>
    </row>
    <row r="67" spans="7:38" ht="18" customHeight="1" x14ac:dyDescent="0.25">
      <c r="G67" s="218"/>
      <c r="H67" s="218"/>
      <c r="I67" s="218"/>
      <c r="J67" s="219"/>
      <c r="K67" s="219"/>
      <c r="L67" s="219"/>
      <c r="M67" s="219"/>
      <c r="R67" s="37"/>
      <c r="S67" s="40" t="s">
        <v>25</v>
      </c>
      <c r="T67" s="1" t="s">
        <v>24</v>
      </c>
      <c r="U67" s="37" t="s">
        <v>26</v>
      </c>
      <c r="V67" s="38"/>
      <c r="W67" s="38"/>
      <c r="X67" s="38"/>
      <c r="Y67" s="37"/>
      <c r="Z67" s="37"/>
      <c r="AA67" s="1"/>
      <c r="AG67" s="332"/>
      <c r="AH67" s="332"/>
      <c r="AI67" s="325"/>
      <c r="AJ67" s="325"/>
      <c r="AK67" s="238"/>
      <c r="AL67" s="238"/>
    </row>
    <row r="68" spans="7:38" ht="18" customHeight="1" thickBot="1" x14ac:dyDescent="0.3">
      <c r="R68" s="36"/>
      <c r="S68" s="36"/>
      <c r="T68" s="1" t="s">
        <v>24</v>
      </c>
      <c r="U68" s="324" t="str">
        <f>CONCATENATE($AN$61&amp;"日","/",$AQ$61&amp;"日")</f>
        <v>0日/0日</v>
      </c>
      <c r="V68" s="324"/>
      <c r="AF68" s="37"/>
      <c r="AG68" s="241"/>
      <c r="AH68" s="241"/>
      <c r="AI68" s="238"/>
      <c r="AJ68" s="238"/>
      <c r="AK68" s="238"/>
      <c r="AL68" s="238"/>
    </row>
    <row r="69" spans="7:38" ht="18" customHeight="1" thickBot="1" x14ac:dyDescent="0.3">
      <c r="R69" s="36"/>
      <c r="S69" s="36"/>
      <c r="T69" s="230" t="s">
        <v>24</v>
      </c>
      <c r="U69" s="326">
        <f>IF(AN61=0,0,($AN$61)/($AQ$61))</f>
        <v>0</v>
      </c>
      <c r="V69" s="327"/>
      <c r="W69" s="233" t="s">
        <v>93</v>
      </c>
      <c r="X69" s="401" t="str" cm="1">
        <f t="array" ref="X69">IF(U69=0,"",IF(X66="未達成","28.5%未満",_xlfn.IFS(X66="完全週休２日（土日）達成",$AE$63,X66="月単位での４週８休達成",$AE$63,"通期での４週８休達成",$AE$65)))</f>
        <v/>
      </c>
      <c r="Y69" s="402"/>
      <c r="Z69" s="402"/>
      <c r="AA69" s="403"/>
      <c r="AB69" s="38"/>
      <c r="AE69" s="36"/>
      <c r="AF69" s="36"/>
      <c r="AG69" s="331"/>
      <c r="AH69" s="331"/>
      <c r="AI69" s="331"/>
      <c r="AJ69" s="331"/>
    </row>
    <row r="70" spans="7:38" x14ac:dyDescent="0.25">
      <c r="R70" s="36"/>
      <c r="S70" s="36"/>
      <c r="T70" s="230"/>
      <c r="U70" s="236"/>
      <c r="V70" s="236"/>
      <c r="W70" s="234"/>
      <c r="X70" s="235"/>
      <c r="Y70" s="235"/>
      <c r="Z70" s="237"/>
      <c r="AA70" s="237"/>
      <c r="AE70" s="36"/>
      <c r="AF70" s="36"/>
      <c r="AG70" s="331"/>
      <c r="AH70" s="331"/>
      <c r="AI70" s="331"/>
      <c r="AJ70" s="331"/>
    </row>
    <row r="72" spans="7:38" x14ac:dyDescent="0.25">
      <c r="AE72" s="37"/>
      <c r="AF72" s="37"/>
    </row>
    <row r="73" spans="7:38" x14ac:dyDescent="0.25">
      <c r="AC73" s="38"/>
      <c r="AD73" s="38"/>
      <c r="AE73" s="36"/>
      <c r="AF73" s="36"/>
    </row>
    <row r="74" spans="7:38" x14ac:dyDescent="0.25">
      <c r="Z74" t="s">
        <v>98</v>
      </c>
      <c r="AE74" s="36"/>
      <c r="AF74" s="408" t="s">
        <v>99</v>
      </c>
      <c r="AG74" s="1"/>
    </row>
    <row r="75" spans="7:38" x14ac:dyDescent="0.25">
      <c r="Z75" t="s">
        <v>97</v>
      </c>
      <c r="AF75" s="409" t="s">
        <v>95</v>
      </c>
      <c r="AG75" s="1"/>
    </row>
    <row r="76" spans="7:38" x14ac:dyDescent="0.25">
      <c r="Z76" t="s">
        <v>100</v>
      </c>
      <c r="AG76" s="1"/>
    </row>
    <row r="77" spans="7:38" x14ac:dyDescent="0.25">
      <c r="Z77" t="s">
        <v>101</v>
      </c>
      <c r="AB77" s="38"/>
      <c r="AC77" s="38"/>
      <c r="AD77" s="38"/>
    </row>
    <row r="78" spans="7:38" x14ac:dyDescent="0.25">
      <c r="U78" s="38"/>
      <c r="X78" s="37"/>
      <c r="Y78" s="37"/>
      <c r="Z78" s="37"/>
      <c r="AA78" s="37"/>
      <c r="AG78" s="1"/>
    </row>
    <row r="79" spans="7:38" x14ac:dyDescent="0.25">
      <c r="X79" s="36"/>
      <c r="Y79" s="36"/>
      <c r="Z79" s="5"/>
      <c r="AA79" s="6"/>
      <c r="AB79" s="289"/>
      <c r="AG79" s="1"/>
    </row>
    <row r="80" spans="7:38" x14ac:dyDescent="0.25">
      <c r="X80" s="36"/>
      <c r="Y80" s="36"/>
      <c r="Z80" s="5"/>
      <c r="AA80" s="289"/>
      <c r="AG80" s="1"/>
    </row>
    <row r="81" spans="21:27" x14ac:dyDescent="0.25">
      <c r="Z81" s="5"/>
      <c r="AA81" s="6"/>
    </row>
    <row r="82" spans="21:27" x14ac:dyDescent="0.25">
      <c r="U82" s="38"/>
      <c r="X82" s="37"/>
      <c r="Y82" s="37"/>
      <c r="Z82" s="37"/>
      <c r="AA82" s="37"/>
    </row>
    <row r="83" spans="21:27" x14ac:dyDescent="0.25">
      <c r="X83" s="36"/>
      <c r="Y83" s="36"/>
      <c r="Z83" s="5"/>
      <c r="AA83" s="6"/>
    </row>
    <row r="84" spans="21:27" x14ac:dyDescent="0.25">
      <c r="X84" s="36"/>
      <c r="Y84" s="36"/>
      <c r="Z84" s="5"/>
      <c r="AA84" s="289"/>
    </row>
  </sheetData>
  <mergeCells count="60">
    <mergeCell ref="AY4:AZ4"/>
    <mergeCell ref="AW3:AZ3"/>
    <mergeCell ref="AG69:AH70"/>
    <mergeCell ref="AI69:AJ70"/>
    <mergeCell ref="AG66:AH67"/>
    <mergeCell ref="AI66:AJ67"/>
    <mergeCell ref="AE65:AF66"/>
    <mergeCell ref="T2:V2"/>
    <mergeCell ref="U69:V69"/>
    <mergeCell ref="X69:AA69"/>
    <mergeCell ref="U62:V62"/>
    <mergeCell ref="X60:AA60"/>
    <mergeCell ref="X66:AA66"/>
    <mergeCell ref="B35:B36"/>
    <mergeCell ref="C35:C36"/>
    <mergeCell ref="B55:B56"/>
    <mergeCell ref="C55:C56"/>
    <mergeCell ref="B51:B52"/>
    <mergeCell ref="C51:C52"/>
    <mergeCell ref="B47:B48"/>
    <mergeCell ref="C47:C48"/>
    <mergeCell ref="B46:C46"/>
    <mergeCell ref="B39:B40"/>
    <mergeCell ref="C39:C40"/>
    <mergeCell ref="B43:B44"/>
    <mergeCell ref="C43:C44"/>
    <mergeCell ref="B50:C50"/>
    <mergeCell ref="G66:I66"/>
    <mergeCell ref="J66:M66"/>
    <mergeCell ref="U68:V68"/>
    <mergeCell ref="AC59:AD61"/>
    <mergeCell ref="U63:V63"/>
    <mergeCell ref="X63:AA63"/>
    <mergeCell ref="AI59:AJ61"/>
    <mergeCell ref="AE63:AF64"/>
    <mergeCell ref="B27:B28"/>
    <mergeCell ref="C27:C28"/>
    <mergeCell ref="B31:B32"/>
    <mergeCell ref="C31:C32"/>
    <mergeCell ref="B15:B16"/>
    <mergeCell ref="C15:C16"/>
    <mergeCell ref="B19:B20"/>
    <mergeCell ref="C19:C20"/>
    <mergeCell ref="B23:B24"/>
    <mergeCell ref="C23:C24"/>
    <mergeCell ref="B11:B12"/>
    <mergeCell ref="C11:C12"/>
    <mergeCell ref="B7:B8"/>
    <mergeCell ref="C7:C8"/>
    <mergeCell ref="AL2:AL4"/>
    <mergeCell ref="AE3:AG3"/>
    <mergeCell ref="B6:C6"/>
    <mergeCell ref="P3:R3"/>
    <mergeCell ref="T3:V3"/>
    <mergeCell ref="Y3:Z3"/>
    <mergeCell ref="AA3:AC3"/>
    <mergeCell ref="B3:D3"/>
    <mergeCell ref="E3:M3"/>
    <mergeCell ref="AH3:AJ3"/>
    <mergeCell ref="AW4:AX4"/>
  </mergeCells>
  <phoneticPr fontId="2"/>
  <conditionalFormatting sqref="G7:AK9">
    <cfRule type="expression" dxfId="123" priority="48">
      <formula>G$6="日"</formula>
    </cfRule>
    <cfRule type="expression" dxfId="122" priority="49">
      <formula>G$6="土"</formula>
    </cfRule>
  </conditionalFormatting>
  <conditionalFormatting sqref="G11:AK13">
    <cfRule type="expression" dxfId="121" priority="43">
      <formula>G$10="日"</formula>
    </cfRule>
    <cfRule type="expression" dxfId="120" priority="44">
      <formula>G$10="土"</formula>
    </cfRule>
  </conditionalFormatting>
  <conditionalFormatting sqref="G15:AK17">
    <cfRule type="expression" dxfId="119" priority="41">
      <formula>G$14="日"</formula>
    </cfRule>
    <cfRule type="expression" dxfId="118" priority="42">
      <formula>G$14="土"</formula>
    </cfRule>
  </conditionalFormatting>
  <conditionalFormatting sqref="G19:AK21">
    <cfRule type="expression" dxfId="117" priority="39">
      <formula>G$18="日"</formula>
    </cfRule>
    <cfRule type="expression" dxfId="116" priority="40">
      <formula>G$18="土"</formula>
    </cfRule>
  </conditionalFormatting>
  <conditionalFormatting sqref="G23:AK25">
    <cfRule type="expression" dxfId="115" priority="37">
      <formula>G$22="日"</formula>
    </cfRule>
    <cfRule type="expression" dxfId="114" priority="38">
      <formula>G$22="土"</formula>
    </cfRule>
  </conditionalFormatting>
  <conditionalFormatting sqref="G31:R33 V31:AK33">
    <cfRule type="expression" dxfId="113" priority="33">
      <formula>G$30="日"</formula>
    </cfRule>
    <cfRule type="expression" dxfId="112" priority="34">
      <formula>G$30="土"</formula>
    </cfRule>
  </conditionalFormatting>
  <conditionalFormatting sqref="G35:AK37">
    <cfRule type="expression" dxfId="111" priority="31">
      <formula>G$34="日"</formula>
    </cfRule>
    <cfRule type="expression" dxfId="110" priority="32">
      <formula>G$34="土"</formula>
    </cfRule>
  </conditionalFormatting>
  <conditionalFormatting sqref="G39:AK41">
    <cfRule type="expression" dxfId="109" priority="29">
      <formula>G$38="日"</formula>
    </cfRule>
    <cfRule type="expression" dxfId="108" priority="30">
      <formula>G$38="土"</formula>
    </cfRule>
  </conditionalFormatting>
  <conditionalFormatting sqref="J51:AK53">
    <cfRule type="expression" dxfId="107" priority="23">
      <formula>J$50="日"</formula>
    </cfRule>
    <cfRule type="expression" dxfId="106" priority="24">
      <formula>J$50="土"</formula>
    </cfRule>
  </conditionalFormatting>
  <conditionalFormatting sqref="G55:AK57">
    <cfRule type="expression" dxfId="105" priority="21">
      <formula>G$54="日"</formula>
    </cfRule>
    <cfRule type="expression" dxfId="104" priority="22">
      <formula>G$54="土"</formula>
    </cfRule>
  </conditionalFormatting>
  <conditionalFormatting sqref="AL7:AL57">
    <cfRule type="cellIs" dxfId="103" priority="19" operator="equal">
      <formula>"NG"</formula>
    </cfRule>
    <cfRule type="cellIs" dxfId="102" priority="20" operator="equal">
      <formula>"OK"</formula>
    </cfRule>
  </conditionalFormatting>
  <conditionalFormatting sqref="S31:U33">
    <cfRule type="expression" dxfId="101" priority="15">
      <formula>S$30="日"</formula>
    </cfRule>
    <cfRule type="expression" dxfId="100" priority="16">
      <formula>S$30="土"</formula>
    </cfRule>
  </conditionalFormatting>
  <conditionalFormatting sqref="G51:I53">
    <cfRule type="expression" dxfId="99" priority="9">
      <formula>G$50="日"</formula>
    </cfRule>
    <cfRule type="expression" dxfId="98" priority="10">
      <formula>G$50="土"</formula>
    </cfRule>
  </conditionalFormatting>
  <conditionalFormatting sqref="G27:AK29">
    <cfRule type="expression" dxfId="97" priority="35">
      <formula>G$26="日"</formula>
    </cfRule>
    <cfRule type="expression" dxfId="96" priority="36">
      <formula>G$26="土"</formula>
    </cfRule>
  </conditionalFormatting>
  <conditionalFormatting sqref="G43:AK45">
    <cfRule type="expression" dxfId="95" priority="27">
      <formula>G$42="日"</formula>
    </cfRule>
    <cfRule type="expression" dxfId="94" priority="28">
      <formula>G$42="土"</formula>
    </cfRule>
  </conditionalFormatting>
  <conditionalFormatting sqref="G47:AK49">
    <cfRule type="expression" dxfId="93" priority="11">
      <formula>G$46="日"</formula>
    </cfRule>
    <cfRule type="expression" dxfId="92" priority="12">
      <formula>G$46="土"</formula>
    </cfRule>
  </conditionalFormatting>
  <dataValidations count="1">
    <dataValidation type="list" allowBlank="1" showInputMessage="1" showErrorMessage="1" sqref="AL49:AM49 G7:AK9 AL17:AM17 AL13:AM13 AL25:AM25 AL33:AM33 AL37:AM37 AL41:AM41 AM9 AL21:AM21 AL53:AM53 AL29:AM29 AL45:AM45 G11:AK13 G15:AK17 G19:AK21 G23:AK25 AL57:AM57 G47:AK49 G35:AK37 G39:AK41 G31:AK33 G43:AK45 G51:AK53 G55:AK57 G27:AK29" xr:uid="{00000000-0002-0000-0200-000000000000}">
      <formula1>$AM$3:$AM$4</formula1>
    </dataValidation>
  </dataValidations>
  <pageMargins left="0.78740157480314965" right="0.19685039370078741" top="0.39370078740157483" bottom="0.19685039370078741" header="0.19685039370078741" footer="0.11811023622047245"/>
  <pageSetup paperSize="9" scale="58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Q105"/>
  <sheetViews>
    <sheetView showGridLines="0" showZeros="0" view="pageBreakPreview" zoomScaleNormal="70" zoomScaleSheetLayoutView="100" workbookViewId="0">
      <pane xSplit="6" ySplit="5" topLeftCell="G72" activePane="bottomRight" state="frozen"/>
      <selection activeCell="F28" sqref="F28"/>
      <selection pane="topRight" activeCell="F28" sqref="F28"/>
      <selection pane="bottomLeft" activeCell="F28" sqref="F28"/>
      <selection pane="bottomRight" activeCell="AL57" sqref="AL57"/>
    </sheetView>
  </sheetViews>
  <sheetFormatPr defaultColWidth="3.59765625" defaultRowHeight="12.75" x14ac:dyDescent="0.25"/>
  <cols>
    <col min="1" max="1" width="1.3984375" customWidth="1"/>
    <col min="2" max="4" width="6.59765625" customWidth="1"/>
    <col min="5" max="5" width="0.86328125" customWidth="1"/>
    <col min="6" max="6" width="10.59765625" customWidth="1"/>
    <col min="7" max="8" width="7.59765625" customWidth="1"/>
    <col min="9" max="37" width="7.86328125" customWidth="1"/>
    <col min="38" max="39" width="5.59765625" customWidth="1"/>
    <col min="40" max="43" width="8" customWidth="1"/>
    <col min="44" max="45" width="5.265625" bestFit="1" customWidth="1"/>
    <col min="46" max="46" width="2.59765625" customWidth="1"/>
    <col min="47" max="47" width="27" customWidth="1"/>
    <col min="48" max="48" width="7.86328125" customWidth="1"/>
  </cols>
  <sheetData>
    <row r="1" spans="1:43" ht="30.75" customHeight="1" x14ac:dyDescent="0.25">
      <c r="B1" s="85" t="s">
        <v>86</v>
      </c>
    </row>
    <row r="2" spans="1:43" ht="16.149999999999999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4" t="s">
        <v>20</v>
      </c>
      <c r="P2" s="83"/>
      <c r="Q2" s="83"/>
      <c r="R2" s="83"/>
      <c r="S2" s="83"/>
      <c r="T2" s="83"/>
      <c r="U2" s="83"/>
      <c r="V2" s="83"/>
      <c r="W2" s="83"/>
      <c r="X2" s="84" t="s">
        <v>19</v>
      </c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311" t="s">
        <v>78</v>
      </c>
      <c r="AM2" s="2" t="s">
        <v>11</v>
      </c>
    </row>
    <row r="3" spans="1:43" ht="23.25" customHeight="1" x14ac:dyDescent="0.25">
      <c r="B3" s="382" t="s">
        <v>6</v>
      </c>
      <c r="C3" s="382"/>
      <c r="D3" s="383">
        <f>初期入力!D5</f>
        <v>0</v>
      </c>
      <c r="E3" s="383"/>
      <c r="F3" s="383"/>
      <c r="G3" s="383"/>
      <c r="H3" s="383"/>
      <c r="I3" s="383"/>
      <c r="J3" s="383"/>
      <c r="K3" s="383"/>
      <c r="L3" s="383"/>
      <c r="M3" s="383"/>
      <c r="N3" s="81"/>
      <c r="O3" s="81"/>
      <c r="P3" s="384">
        <f>初期入力!D6</f>
        <v>0</v>
      </c>
      <c r="Q3" s="384"/>
      <c r="R3" s="384"/>
      <c r="S3" s="82" t="s">
        <v>1</v>
      </c>
      <c r="T3" s="384">
        <f>初期入力!D9</f>
        <v>0</v>
      </c>
      <c r="U3" s="384"/>
      <c r="V3" s="384"/>
      <c r="W3" s="81"/>
      <c r="X3" s="81"/>
      <c r="Y3" s="385" t="s">
        <v>17</v>
      </c>
      <c r="Z3" s="385"/>
      <c r="AA3" s="358">
        <f>初期入力!D7</f>
        <v>0</v>
      </c>
      <c r="AB3" s="358"/>
      <c r="AC3" s="358"/>
      <c r="AD3" s="82" t="s">
        <v>1</v>
      </c>
      <c r="AE3" s="357" t="s">
        <v>18</v>
      </c>
      <c r="AF3" s="357"/>
      <c r="AG3" s="357"/>
      <c r="AH3" s="358">
        <f>+初期入力!D8</f>
        <v>0</v>
      </c>
      <c r="AI3" s="358"/>
      <c r="AJ3" s="358"/>
      <c r="AK3" s="81"/>
      <c r="AL3" s="312"/>
      <c r="AM3" s="4" t="s">
        <v>33</v>
      </c>
    </row>
    <row r="4" spans="1:43" ht="11.25" customHeight="1" x14ac:dyDescent="0.25">
      <c r="AL4" s="313"/>
      <c r="AM4" s="4" t="s">
        <v>8</v>
      </c>
    </row>
    <row r="5" spans="1:43" ht="24" customHeight="1" x14ac:dyDescent="0.25">
      <c r="B5" s="7"/>
      <c r="C5" s="8"/>
      <c r="D5" s="8"/>
      <c r="E5" s="8"/>
      <c r="F5" s="9"/>
      <c r="G5" s="77">
        <v>1</v>
      </c>
      <c r="H5" s="78">
        <v>2</v>
      </c>
      <c r="I5" s="78">
        <v>3</v>
      </c>
      <c r="J5" s="78">
        <v>4</v>
      </c>
      <c r="K5" s="78">
        <v>5</v>
      </c>
      <c r="L5" s="78">
        <v>6</v>
      </c>
      <c r="M5" s="78">
        <v>7</v>
      </c>
      <c r="N5" s="78">
        <v>8</v>
      </c>
      <c r="O5" s="78">
        <v>9</v>
      </c>
      <c r="P5" s="78">
        <v>10</v>
      </c>
      <c r="Q5" s="78">
        <v>11</v>
      </c>
      <c r="R5" s="78">
        <v>12</v>
      </c>
      <c r="S5" s="78">
        <v>13</v>
      </c>
      <c r="T5" s="78">
        <v>14</v>
      </c>
      <c r="U5" s="78">
        <v>15</v>
      </c>
      <c r="V5" s="78">
        <v>16</v>
      </c>
      <c r="W5" s="78">
        <v>17</v>
      </c>
      <c r="X5" s="78">
        <v>18</v>
      </c>
      <c r="Y5" s="78">
        <v>19</v>
      </c>
      <c r="Z5" s="78">
        <v>20</v>
      </c>
      <c r="AA5" s="78">
        <v>21</v>
      </c>
      <c r="AB5" s="78">
        <v>22</v>
      </c>
      <c r="AC5" s="78">
        <v>23</v>
      </c>
      <c r="AD5" s="78">
        <v>24</v>
      </c>
      <c r="AE5" s="78">
        <v>25</v>
      </c>
      <c r="AF5" s="78">
        <v>26</v>
      </c>
      <c r="AG5" s="78">
        <v>27</v>
      </c>
      <c r="AH5" s="78">
        <v>28</v>
      </c>
      <c r="AI5" s="78">
        <v>29</v>
      </c>
      <c r="AJ5" s="78">
        <v>30</v>
      </c>
      <c r="AK5" s="79">
        <v>31</v>
      </c>
      <c r="AL5" s="1"/>
      <c r="AM5" s="1"/>
      <c r="AN5" s="35" t="s">
        <v>22</v>
      </c>
      <c r="AO5" s="35" t="s">
        <v>21</v>
      </c>
      <c r="AP5" s="1" t="s">
        <v>23</v>
      </c>
      <c r="AQ5" s="1" t="s">
        <v>19</v>
      </c>
    </row>
    <row r="6" spans="1:43" ht="12.75" customHeight="1" x14ac:dyDescent="0.25">
      <c r="B6" s="378" t="str">
        <f>+初期入力!D4&amp;"年"</f>
        <v>2026年</v>
      </c>
      <c r="C6" s="379"/>
      <c r="D6" s="381" t="s">
        <v>68</v>
      </c>
      <c r="E6" s="376"/>
      <c r="F6" s="377"/>
      <c r="G6" s="144" t="e">
        <f>#REF!</f>
        <v>#REF!</v>
      </c>
      <c r="H6" s="145" t="e">
        <f>#REF!</f>
        <v>#REF!</v>
      </c>
      <c r="I6" s="145" t="e">
        <f>#REF!</f>
        <v>#REF!</v>
      </c>
      <c r="J6" s="145" t="e">
        <f>#REF!</f>
        <v>#REF!</v>
      </c>
      <c r="K6" s="145" t="e">
        <f>#REF!</f>
        <v>#REF!</v>
      </c>
      <c r="L6" s="145" t="e">
        <f>#REF!</f>
        <v>#REF!</v>
      </c>
      <c r="M6" s="145" t="e">
        <f>#REF!</f>
        <v>#REF!</v>
      </c>
      <c r="N6" s="145" t="e">
        <f>#REF!</f>
        <v>#REF!</v>
      </c>
      <c r="O6" s="145" t="e">
        <f>#REF!</f>
        <v>#REF!</v>
      </c>
      <c r="P6" s="145" t="e">
        <f>#REF!</f>
        <v>#REF!</v>
      </c>
      <c r="Q6" s="145" t="e">
        <f>#REF!</f>
        <v>#REF!</v>
      </c>
      <c r="R6" s="145" t="e">
        <f>#REF!</f>
        <v>#REF!</v>
      </c>
      <c r="S6" s="145" t="e">
        <f>#REF!</f>
        <v>#REF!</v>
      </c>
      <c r="T6" s="145" t="e">
        <f>#REF!</f>
        <v>#REF!</v>
      </c>
      <c r="U6" s="145" t="e">
        <f>#REF!</f>
        <v>#REF!</v>
      </c>
      <c r="V6" s="145" t="e">
        <f>#REF!</f>
        <v>#REF!</v>
      </c>
      <c r="W6" s="145" t="e">
        <f>#REF!</f>
        <v>#REF!</v>
      </c>
      <c r="X6" s="145" t="e">
        <f>#REF!</f>
        <v>#REF!</v>
      </c>
      <c r="Y6" s="145" t="e">
        <f>#REF!</f>
        <v>#REF!</v>
      </c>
      <c r="Z6" s="145" t="e">
        <f>#REF!</f>
        <v>#REF!</v>
      </c>
      <c r="AA6" s="145" t="e">
        <f>#REF!</f>
        <v>#REF!</v>
      </c>
      <c r="AB6" s="145" t="e">
        <f>#REF!</f>
        <v>#REF!</v>
      </c>
      <c r="AC6" s="145" t="e">
        <f>#REF!</f>
        <v>#REF!</v>
      </c>
      <c r="AD6" s="145" t="e">
        <f>#REF!</f>
        <v>#REF!</v>
      </c>
      <c r="AE6" s="145" t="e">
        <f>#REF!</f>
        <v>#REF!</v>
      </c>
      <c r="AF6" s="145" t="e">
        <f>#REF!</f>
        <v>#REF!</v>
      </c>
      <c r="AG6" s="145" t="e">
        <f>#REF!</f>
        <v>#REF!</v>
      </c>
      <c r="AH6" s="145" t="e">
        <f>#REF!</f>
        <v>#REF!</v>
      </c>
      <c r="AI6" s="145" t="e">
        <f>#REF!</f>
        <v>#REF!</v>
      </c>
      <c r="AJ6" s="145" t="e">
        <f>#REF!</f>
        <v>#REF!</v>
      </c>
      <c r="AK6" s="146" t="e">
        <f>#REF!</f>
        <v>#REF!</v>
      </c>
      <c r="AL6" s="39"/>
      <c r="AM6" s="39"/>
    </row>
    <row r="7" spans="1:43" ht="12.75" customHeight="1" x14ac:dyDescent="0.25">
      <c r="B7" s="86"/>
      <c r="C7" s="87"/>
      <c r="D7" s="367" t="s">
        <v>2</v>
      </c>
      <c r="E7" s="99"/>
      <c r="F7" s="140" t="s">
        <v>70</v>
      </c>
      <c r="G7" s="105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7"/>
      <c r="AL7" s="228" t="str">
        <f>IF(COUNTA(G7:AK7)=0,"",IF(#REF!=1,"OK",IF(#REF!=1,"OK","NG")))</f>
        <v/>
      </c>
      <c r="AM7" s="1"/>
      <c r="AN7">
        <f>SUM(COUNTIF(G7:AK7,{"休"}))</f>
        <v>0</v>
      </c>
      <c r="AP7">
        <f>SUM(COUNTIF(G7:AK7,{"■"}))</f>
        <v>0</v>
      </c>
      <c r="AQ7">
        <f>AN7+AP7</f>
        <v>0</v>
      </c>
    </row>
    <row r="8" spans="1:43" ht="12.75" customHeight="1" x14ac:dyDescent="0.25">
      <c r="B8" s="86">
        <v>3</v>
      </c>
      <c r="C8" s="87" t="s">
        <v>0</v>
      </c>
      <c r="D8" s="368"/>
      <c r="E8" s="142"/>
      <c r="F8" s="138" t="s">
        <v>71</v>
      </c>
      <c r="G8" s="108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10"/>
      <c r="AL8" s="229" t="str">
        <f>IF(COUNTA(G8:AK8)=0,"",IF(#REF!=1,"OK",IF(#REF!=1,"OK","NG")))</f>
        <v/>
      </c>
      <c r="AM8" s="1"/>
      <c r="AN8">
        <f>SUM(COUNTIF(G8:AK8,{"休"}))</f>
        <v>0</v>
      </c>
      <c r="AP8">
        <f>SUM(COUNTIF(G8:AK8,{"■"}))</f>
        <v>0</v>
      </c>
      <c r="AQ8">
        <f>AN8+AP8</f>
        <v>0</v>
      </c>
    </row>
    <row r="9" spans="1:43" ht="12.75" customHeight="1" x14ac:dyDescent="0.25">
      <c r="B9" s="86"/>
      <c r="C9" s="87"/>
      <c r="D9" s="369" t="s">
        <v>3</v>
      </c>
      <c r="E9" s="143"/>
      <c r="F9" s="140" t="s">
        <v>70</v>
      </c>
      <c r="G9" s="105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7"/>
      <c r="AL9" s="228" t="str">
        <f>IF(COUNTA(G9:AK9)=0,"",IF(#REF!=1,"OK",IF(#REF!=1,"OK","NG")))</f>
        <v/>
      </c>
      <c r="AM9" s="1"/>
      <c r="AN9">
        <f>SUM(COUNTIF(G9:AK9,{"休"}))</f>
        <v>0</v>
      </c>
      <c r="AP9">
        <f>SUM(COUNTIF(G9:AK9,{"■"}))</f>
        <v>0</v>
      </c>
      <c r="AQ9">
        <f>AN9+AP9</f>
        <v>0</v>
      </c>
    </row>
    <row r="10" spans="1:43" ht="12.75" customHeight="1" x14ac:dyDescent="0.25">
      <c r="B10" s="125"/>
      <c r="C10" s="126"/>
      <c r="D10" s="368"/>
      <c r="E10" s="142"/>
      <c r="F10" s="138" t="s">
        <v>71</v>
      </c>
      <c r="G10" s="108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10"/>
      <c r="AL10" s="229" t="str">
        <f>IF(COUNTA(G10:AK10)=0,"",IF(#REF!=1,"OK",IF(#REF!=1,"OK","NG")))</f>
        <v/>
      </c>
      <c r="AM10" s="1"/>
      <c r="AN10">
        <f>SUM(COUNTIF(G10:AK10,{"休"}))</f>
        <v>0</v>
      </c>
      <c r="AP10">
        <f>SUM(COUNTIF(G10:AK10,{"■"}))</f>
        <v>0</v>
      </c>
      <c r="AQ10">
        <f>AN10+AP10</f>
        <v>0</v>
      </c>
    </row>
    <row r="11" spans="1:43" ht="12.75" customHeight="1" x14ac:dyDescent="0.25">
      <c r="B11" s="123"/>
      <c r="C11" s="124"/>
      <c r="D11" s="375" t="s">
        <v>68</v>
      </c>
      <c r="E11" s="376"/>
      <c r="F11" s="377"/>
      <c r="G11" s="144" t="e">
        <f>#REF!</f>
        <v>#REF!</v>
      </c>
      <c r="H11" s="145" t="e">
        <f>#REF!</f>
        <v>#REF!</v>
      </c>
      <c r="I11" s="145" t="e">
        <f>#REF!</f>
        <v>#REF!</v>
      </c>
      <c r="J11" s="145" t="e">
        <f>#REF!</f>
        <v>#REF!</v>
      </c>
      <c r="K11" s="145" t="e">
        <f>#REF!</f>
        <v>#REF!</v>
      </c>
      <c r="L11" s="145" t="e">
        <f>#REF!</f>
        <v>#REF!</v>
      </c>
      <c r="M11" s="145" t="e">
        <f>#REF!</f>
        <v>#REF!</v>
      </c>
      <c r="N11" s="145" t="e">
        <f>#REF!</f>
        <v>#REF!</v>
      </c>
      <c r="O11" s="145" t="e">
        <f>#REF!</f>
        <v>#REF!</v>
      </c>
      <c r="P11" s="145" t="e">
        <f>#REF!</f>
        <v>#REF!</v>
      </c>
      <c r="Q11" s="145" t="e">
        <f>#REF!</f>
        <v>#REF!</v>
      </c>
      <c r="R11" s="145" t="e">
        <f>#REF!</f>
        <v>#REF!</v>
      </c>
      <c r="S11" s="145" t="e">
        <f>#REF!</f>
        <v>#REF!</v>
      </c>
      <c r="T11" s="145" t="e">
        <f>#REF!</f>
        <v>#REF!</v>
      </c>
      <c r="U11" s="145" t="e">
        <f>#REF!</f>
        <v>#REF!</v>
      </c>
      <c r="V11" s="145" t="e">
        <f>#REF!</f>
        <v>#REF!</v>
      </c>
      <c r="W11" s="145" t="e">
        <f>#REF!</f>
        <v>#REF!</v>
      </c>
      <c r="X11" s="145" t="e">
        <f>#REF!</f>
        <v>#REF!</v>
      </c>
      <c r="Y11" s="145" t="e">
        <f>#REF!</f>
        <v>#REF!</v>
      </c>
      <c r="Z11" s="145" t="e">
        <f>#REF!</f>
        <v>#REF!</v>
      </c>
      <c r="AA11" s="145" t="e">
        <f>#REF!</f>
        <v>#REF!</v>
      </c>
      <c r="AB11" s="145" t="e">
        <f>#REF!</f>
        <v>#REF!</v>
      </c>
      <c r="AC11" s="145" t="e">
        <f>#REF!</f>
        <v>#REF!</v>
      </c>
      <c r="AD11" s="145" t="e">
        <f>#REF!</f>
        <v>#REF!</v>
      </c>
      <c r="AE11" s="145" t="e">
        <f>#REF!</f>
        <v>#REF!</v>
      </c>
      <c r="AF11" s="145" t="e">
        <f>#REF!</f>
        <v>#REF!</v>
      </c>
      <c r="AG11" s="145" t="e">
        <f>#REF!</f>
        <v>#REF!</v>
      </c>
      <c r="AH11" s="145" t="e">
        <f>#REF!</f>
        <v>#REF!</v>
      </c>
      <c r="AI11" s="145" t="e">
        <f>#REF!</f>
        <v>#REF!</v>
      </c>
      <c r="AJ11" s="145" t="e">
        <f>#REF!</f>
        <v>#REF!</v>
      </c>
      <c r="AK11" s="146"/>
      <c r="AL11" s="39"/>
      <c r="AM11" s="39"/>
    </row>
    <row r="12" spans="1:43" ht="12.75" customHeight="1" x14ac:dyDescent="0.25">
      <c r="B12" s="373">
        <f>B8+1</f>
        <v>4</v>
      </c>
      <c r="C12" s="374" t="s">
        <v>0</v>
      </c>
      <c r="D12" s="367" t="s">
        <v>2</v>
      </c>
      <c r="E12" s="139"/>
      <c r="F12" s="140" t="s">
        <v>70</v>
      </c>
      <c r="G12" s="105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7"/>
      <c r="AL12" s="228" t="str">
        <f>IF(COUNTA(G12:AK12)=0,"",IF(#REF!=1,"OK",IF(#REF!=1,"OK","NG")))</f>
        <v/>
      </c>
      <c r="AM12" s="1"/>
      <c r="AN12">
        <f>SUM(COUNTIF(G12:AK12,{"休"}))</f>
        <v>0</v>
      </c>
      <c r="AP12">
        <f>SUM(COUNTIF(G12:AK12,{"■"}))</f>
        <v>0</v>
      </c>
      <c r="AQ12">
        <f>AN12+AP12</f>
        <v>0</v>
      </c>
    </row>
    <row r="13" spans="1:43" ht="12.75" customHeight="1" x14ac:dyDescent="0.25">
      <c r="B13" s="373"/>
      <c r="C13" s="374"/>
      <c r="D13" s="368"/>
      <c r="E13" s="137"/>
      <c r="F13" s="138" t="s">
        <v>71</v>
      </c>
      <c r="G13" s="108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10"/>
      <c r="AL13" s="229" t="str">
        <f>IF(COUNTA(G13:AK13)=0,"",IF(#REF!=1,"OK",IF(#REF!=1,"OK","NG")))</f>
        <v/>
      </c>
      <c r="AM13" s="1"/>
      <c r="AN13">
        <f>SUM(COUNTIF(G13:AK13,{"休"}))</f>
        <v>0</v>
      </c>
      <c r="AP13">
        <f>SUM(COUNTIF(G13:AK13,{"■"}))</f>
        <v>0</v>
      </c>
      <c r="AQ13">
        <f>AN13+AP13</f>
        <v>0</v>
      </c>
    </row>
    <row r="14" spans="1:43" ht="12.75" customHeight="1" x14ac:dyDescent="0.25">
      <c r="B14" s="373"/>
      <c r="C14" s="374"/>
      <c r="D14" s="369" t="s">
        <v>3</v>
      </c>
      <c r="E14" s="139"/>
      <c r="F14" s="140" t="s">
        <v>70</v>
      </c>
      <c r="G14" s="105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7"/>
      <c r="AL14" s="228" t="str">
        <f>IF(COUNTA(G14:AK14)=0,"",IF(#REF!=1,"OK",IF(#REF!=1,"OK","NG")))</f>
        <v/>
      </c>
      <c r="AM14" s="1"/>
      <c r="AN14">
        <f>SUM(COUNTIF(G14:AK14,{"休"}))</f>
        <v>0</v>
      </c>
      <c r="AP14">
        <f>SUM(COUNTIF(G14:AK14,{"■"}))</f>
        <v>0</v>
      </c>
      <c r="AQ14">
        <f>AN14+AP14</f>
        <v>0</v>
      </c>
    </row>
    <row r="15" spans="1:43" ht="12.75" customHeight="1" x14ac:dyDescent="0.25">
      <c r="B15" s="86"/>
      <c r="C15" s="87"/>
      <c r="D15" s="368"/>
      <c r="E15" s="141"/>
      <c r="F15" s="138" t="s">
        <v>71</v>
      </c>
      <c r="G15" s="127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09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9"/>
      <c r="AL15" s="229" t="str">
        <f>IF(COUNTA(G15:AK15)=0,"",IF(#REF!=1,"OK",IF(#REF!=1,"OK","NG")))</f>
        <v/>
      </c>
      <c r="AM15" s="1"/>
      <c r="AN15">
        <f>SUM(COUNTIF(G15:AK15,{"休"}))</f>
        <v>0</v>
      </c>
      <c r="AP15">
        <f>SUM(COUNTIF(G15:AK15,{"■"}))</f>
        <v>0</v>
      </c>
      <c r="AQ15">
        <f>AN15+AP15</f>
        <v>0</v>
      </c>
    </row>
    <row r="16" spans="1:43" ht="12.75" customHeight="1" x14ac:dyDescent="0.25">
      <c r="B16" s="130"/>
      <c r="C16" s="131"/>
      <c r="D16" s="375" t="s">
        <v>68</v>
      </c>
      <c r="E16" s="376"/>
      <c r="F16" s="377"/>
      <c r="G16" s="144" t="e">
        <f>#REF!</f>
        <v>#REF!</v>
      </c>
      <c r="H16" s="145" t="e">
        <f>#REF!</f>
        <v>#REF!</v>
      </c>
      <c r="I16" s="145" t="e">
        <f>#REF!</f>
        <v>#REF!</v>
      </c>
      <c r="J16" s="145" t="e">
        <f>#REF!</f>
        <v>#REF!</v>
      </c>
      <c r="K16" s="145" t="e">
        <f>#REF!</f>
        <v>#REF!</v>
      </c>
      <c r="L16" s="145" t="e">
        <f>#REF!</f>
        <v>#REF!</v>
      </c>
      <c r="M16" s="145" t="e">
        <f>#REF!</f>
        <v>#REF!</v>
      </c>
      <c r="N16" s="145" t="e">
        <f>#REF!</f>
        <v>#REF!</v>
      </c>
      <c r="O16" s="145" t="e">
        <f>#REF!</f>
        <v>#REF!</v>
      </c>
      <c r="P16" s="145" t="e">
        <f>#REF!</f>
        <v>#REF!</v>
      </c>
      <c r="Q16" s="145" t="e">
        <f>#REF!</f>
        <v>#REF!</v>
      </c>
      <c r="R16" s="145" t="e">
        <f>#REF!</f>
        <v>#REF!</v>
      </c>
      <c r="S16" s="145" t="e">
        <f>#REF!</f>
        <v>#REF!</v>
      </c>
      <c r="T16" s="145" t="e">
        <f>#REF!</f>
        <v>#REF!</v>
      </c>
      <c r="U16" s="145" t="e">
        <f>#REF!</f>
        <v>#REF!</v>
      </c>
      <c r="V16" s="145" t="e">
        <f>#REF!</f>
        <v>#REF!</v>
      </c>
      <c r="W16" s="145" t="e">
        <f>#REF!</f>
        <v>#REF!</v>
      </c>
      <c r="X16" s="145" t="e">
        <f>#REF!</f>
        <v>#REF!</v>
      </c>
      <c r="Y16" s="145" t="e">
        <f>#REF!</f>
        <v>#REF!</v>
      </c>
      <c r="Z16" s="145" t="e">
        <f>#REF!</f>
        <v>#REF!</v>
      </c>
      <c r="AA16" s="145" t="e">
        <f>#REF!</f>
        <v>#REF!</v>
      </c>
      <c r="AB16" s="145" t="e">
        <f>#REF!</f>
        <v>#REF!</v>
      </c>
      <c r="AC16" s="145" t="e">
        <f>#REF!</f>
        <v>#REF!</v>
      </c>
      <c r="AD16" s="145" t="e">
        <f>#REF!</f>
        <v>#REF!</v>
      </c>
      <c r="AE16" s="145" t="e">
        <f>#REF!</f>
        <v>#REF!</v>
      </c>
      <c r="AF16" s="145" t="e">
        <f>#REF!</f>
        <v>#REF!</v>
      </c>
      <c r="AG16" s="145" t="e">
        <f>#REF!</f>
        <v>#REF!</v>
      </c>
      <c r="AH16" s="145" t="e">
        <f>#REF!</f>
        <v>#REF!</v>
      </c>
      <c r="AI16" s="145" t="e">
        <f>#REF!</f>
        <v>#REF!</v>
      </c>
      <c r="AJ16" s="145" t="e">
        <f>#REF!</f>
        <v>#REF!</v>
      </c>
      <c r="AK16" s="146" t="e">
        <f>#REF!</f>
        <v>#REF!</v>
      </c>
      <c r="AL16" s="39"/>
      <c r="AM16" s="39"/>
    </row>
    <row r="17" spans="2:43" ht="12.75" customHeight="1" x14ac:dyDescent="0.25">
      <c r="B17" s="373">
        <f>B12+1</f>
        <v>5</v>
      </c>
      <c r="C17" s="374" t="s">
        <v>0</v>
      </c>
      <c r="D17" s="367" t="s">
        <v>2</v>
      </c>
      <c r="E17" s="139"/>
      <c r="F17" s="140" t="s">
        <v>70</v>
      </c>
      <c r="G17" s="111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3"/>
      <c r="AL17" s="228" t="str">
        <f>IF(COUNTA(G17:AK17)=0,"",IF(#REF!=1,"OK",IF(#REF!=1,"OK","NG")))</f>
        <v/>
      </c>
      <c r="AM17" s="1"/>
      <c r="AN17">
        <f>SUM(COUNTIF(G17:AK17,{"休"}))</f>
        <v>0</v>
      </c>
      <c r="AP17">
        <f>SUM(COUNTIF(G17:AK17,{"■"}))</f>
        <v>0</v>
      </c>
      <c r="AQ17">
        <f>AN17+AP17</f>
        <v>0</v>
      </c>
    </row>
    <row r="18" spans="2:43" ht="12.75" customHeight="1" x14ac:dyDescent="0.25">
      <c r="B18" s="373"/>
      <c r="C18" s="374"/>
      <c r="D18" s="368"/>
      <c r="E18" s="137"/>
      <c r="F18" s="138" t="s">
        <v>71</v>
      </c>
      <c r="G18" s="114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6"/>
      <c r="AL18" s="229" t="str">
        <f>IF(COUNTA(G18:AK18)=0,"",IF(#REF!=1,"OK",IF(#REF!=1,"OK","NG")))</f>
        <v/>
      </c>
      <c r="AM18" s="1"/>
      <c r="AN18">
        <f>SUM(COUNTIF(G18:AK18,{"休"}))</f>
        <v>0</v>
      </c>
      <c r="AP18">
        <f>SUM(COUNTIF(G18:AK18,{"■"}))</f>
        <v>0</v>
      </c>
      <c r="AQ18">
        <f>AN18+AP18</f>
        <v>0</v>
      </c>
    </row>
    <row r="19" spans="2:43" ht="12.75" customHeight="1" x14ac:dyDescent="0.25">
      <c r="B19" s="373"/>
      <c r="C19" s="374"/>
      <c r="D19" s="369" t="s">
        <v>3</v>
      </c>
      <c r="E19" s="139"/>
      <c r="F19" s="140" t="s">
        <v>70</v>
      </c>
      <c r="G19" s="111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3"/>
      <c r="AL19" s="228" t="str">
        <f>IF(COUNTA(G19:AK19)=0,"",IF(#REF!=1,"OK",IF(#REF!=1,"OK","NG")))</f>
        <v/>
      </c>
      <c r="AM19" s="1"/>
      <c r="AN19">
        <f>SUM(COUNTIF(G19:AK19,{"休"}))</f>
        <v>0</v>
      </c>
      <c r="AP19">
        <f>SUM(COUNTIF(G19:AK19,{"■"}))</f>
        <v>0</v>
      </c>
      <c r="AQ19">
        <f>AN19+AP19</f>
        <v>0</v>
      </c>
    </row>
    <row r="20" spans="2:43" ht="12.75" customHeight="1" x14ac:dyDescent="0.25">
      <c r="B20" s="125"/>
      <c r="C20" s="126"/>
      <c r="D20" s="368"/>
      <c r="E20" s="137"/>
      <c r="F20" s="138" t="s">
        <v>71</v>
      </c>
      <c r="G20" s="114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6"/>
      <c r="AL20" s="229" t="str">
        <f>IF(COUNTA(G20:AK20)=0,"",IF(#REF!=1,"OK",IF(#REF!=1,"OK","NG")))</f>
        <v/>
      </c>
      <c r="AM20" s="1"/>
      <c r="AN20">
        <f>SUM(COUNTIF(G20:AK20,{"休"}))</f>
        <v>0</v>
      </c>
      <c r="AP20">
        <f>SUM(COUNTIF(G20:AK20,{"■"}))</f>
        <v>0</v>
      </c>
      <c r="AQ20">
        <f>AN20+AP20</f>
        <v>0</v>
      </c>
    </row>
    <row r="21" spans="2:43" ht="12.75" customHeight="1" x14ac:dyDescent="0.25">
      <c r="B21" s="123"/>
      <c r="C21" s="124"/>
      <c r="D21" s="375" t="s">
        <v>68</v>
      </c>
      <c r="E21" s="376"/>
      <c r="F21" s="377"/>
      <c r="G21" s="147" t="e">
        <f>#REF!</f>
        <v>#REF!</v>
      </c>
      <c r="H21" s="148" t="e">
        <f>#REF!</f>
        <v>#REF!</v>
      </c>
      <c r="I21" s="148" t="e">
        <f>#REF!</f>
        <v>#REF!</v>
      </c>
      <c r="J21" s="148" t="e">
        <f>#REF!</f>
        <v>#REF!</v>
      </c>
      <c r="K21" s="148" t="e">
        <f>#REF!</f>
        <v>#REF!</v>
      </c>
      <c r="L21" s="148" t="e">
        <f>#REF!</f>
        <v>#REF!</v>
      </c>
      <c r="M21" s="148" t="e">
        <f>#REF!</f>
        <v>#REF!</v>
      </c>
      <c r="N21" s="148" t="e">
        <f>#REF!</f>
        <v>#REF!</v>
      </c>
      <c r="O21" s="148" t="e">
        <f>#REF!</f>
        <v>#REF!</v>
      </c>
      <c r="P21" s="148" t="e">
        <f>#REF!</f>
        <v>#REF!</v>
      </c>
      <c r="Q21" s="148" t="e">
        <f>#REF!</f>
        <v>#REF!</v>
      </c>
      <c r="R21" s="148" t="e">
        <f>#REF!</f>
        <v>#REF!</v>
      </c>
      <c r="S21" s="148" t="e">
        <f>#REF!</f>
        <v>#REF!</v>
      </c>
      <c r="T21" s="148" t="e">
        <f>#REF!</f>
        <v>#REF!</v>
      </c>
      <c r="U21" s="148" t="e">
        <f>#REF!</f>
        <v>#REF!</v>
      </c>
      <c r="V21" s="148" t="e">
        <f>#REF!</f>
        <v>#REF!</v>
      </c>
      <c r="W21" s="148" t="e">
        <f>#REF!</f>
        <v>#REF!</v>
      </c>
      <c r="X21" s="148" t="e">
        <f>#REF!</f>
        <v>#REF!</v>
      </c>
      <c r="Y21" s="148" t="e">
        <f>#REF!</f>
        <v>#REF!</v>
      </c>
      <c r="Z21" s="148" t="e">
        <f>#REF!</f>
        <v>#REF!</v>
      </c>
      <c r="AA21" s="148" t="e">
        <f>#REF!</f>
        <v>#REF!</v>
      </c>
      <c r="AB21" s="148" t="e">
        <f>#REF!</f>
        <v>#REF!</v>
      </c>
      <c r="AC21" s="148" t="e">
        <f>#REF!</f>
        <v>#REF!</v>
      </c>
      <c r="AD21" s="148" t="e">
        <f>#REF!</f>
        <v>#REF!</v>
      </c>
      <c r="AE21" s="148" t="e">
        <f>#REF!</f>
        <v>#REF!</v>
      </c>
      <c r="AF21" s="148" t="e">
        <f>#REF!</f>
        <v>#REF!</v>
      </c>
      <c r="AG21" s="148" t="e">
        <f>#REF!</f>
        <v>#REF!</v>
      </c>
      <c r="AH21" s="148" t="e">
        <f>#REF!</f>
        <v>#REF!</v>
      </c>
      <c r="AI21" s="148" t="e">
        <f>#REF!</f>
        <v>#REF!</v>
      </c>
      <c r="AJ21" s="148" t="e">
        <f>#REF!</f>
        <v>#REF!</v>
      </c>
      <c r="AK21" s="149"/>
      <c r="AL21" s="39"/>
      <c r="AM21" s="39"/>
    </row>
    <row r="22" spans="2:43" ht="12.75" customHeight="1" x14ac:dyDescent="0.25">
      <c r="B22" s="373">
        <f>B17+1</f>
        <v>6</v>
      </c>
      <c r="C22" s="374" t="s">
        <v>0</v>
      </c>
      <c r="D22" s="367" t="s">
        <v>2</v>
      </c>
      <c r="E22" s="139"/>
      <c r="F22" s="140" t="s">
        <v>70</v>
      </c>
      <c r="G22" s="111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3"/>
      <c r="AL22" s="228" t="str">
        <f>IF(COUNTA(G22:AK22)=0,"",IF(#REF!=1,"OK",IF(#REF!=1,"OK","NG")))</f>
        <v/>
      </c>
      <c r="AM22" s="1"/>
      <c r="AN22">
        <f>SUM(COUNTIF(G22:AK22,{"休"}))</f>
        <v>0</v>
      </c>
      <c r="AP22">
        <f>SUM(COUNTIF(G22:AK22,{"■"}))</f>
        <v>0</v>
      </c>
      <c r="AQ22">
        <f>AN22+AP22</f>
        <v>0</v>
      </c>
    </row>
    <row r="23" spans="2:43" ht="12.75" customHeight="1" x14ac:dyDescent="0.25">
      <c r="B23" s="373"/>
      <c r="C23" s="374"/>
      <c r="D23" s="368"/>
      <c r="E23" s="137"/>
      <c r="F23" s="138" t="s">
        <v>71</v>
      </c>
      <c r="G23" s="114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6"/>
      <c r="AL23" s="229" t="str">
        <f>IF(COUNTA(G23:AK23)=0,"",IF(#REF!=1,"OK",IF(#REF!=1,"OK","NG")))</f>
        <v/>
      </c>
      <c r="AM23" s="1"/>
      <c r="AN23">
        <f>SUM(COUNTIF(G23:AK23,{"休"}))</f>
        <v>0</v>
      </c>
      <c r="AP23">
        <f>SUM(COUNTIF(G23:AK23,{"■"}))</f>
        <v>0</v>
      </c>
      <c r="AQ23">
        <f>AN23+AP23</f>
        <v>0</v>
      </c>
    </row>
    <row r="24" spans="2:43" ht="12.75" customHeight="1" x14ac:dyDescent="0.25">
      <c r="B24" s="373"/>
      <c r="C24" s="374"/>
      <c r="D24" s="369" t="s">
        <v>3</v>
      </c>
      <c r="E24" s="139"/>
      <c r="F24" s="140" t="s">
        <v>70</v>
      </c>
      <c r="G24" s="111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3"/>
      <c r="AL24" s="228" t="str">
        <f>IF(COUNTA(G24:AK24)=0,"",IF(#REF!=1,"OK",IF(#REF!=1,"OK","NG")))</f>
        <v/>
      </c>
      <c r="AM24" s="1"/>
      <c r="AN24">
        <f>SUM(COUNTIF(G24:AK24,{"休"}))</f>
        <v>0</v>
      </c>
      <c r="AP24">
        <f>SUM(COUNTIF(G24:AK24,{"■"}))</f>
        <v>0</v>
      </c>
      <c r="AQ24">
        <f>AN24+AP24</f>
        <v>0</v>
      </c>
    </row>
    <row r="25" spans="2:43" ht="12.75" customHeight="1" x14ac:dyDescent="0.25">
      <c r="B25" s="86"/>
      <c r="C25" s="87"/>
      <c r="D25" s="368"/>
      <c r="E25" s="141"/>
      <c r="F25" s="138" t="s">
        <v>71</v>
      </c>
      <c r="G25" s="70"/>
      <c r="H25" s="68"/>
      <c r="I25" s="68"/>
      <c r="J25" s="68"/>
      <c r="K25" s="68"/>
      <c r="L25" s="68"/>
      <c r="M25" s="68"/>
      <c r="N25" s="68"/>
      <c r="O25" s="68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68"/>
      <c r="AG25" s="68"/>
      <c r="AH25" s="68"/>
      <c r="AI25" s="68"/>
      <c r="AJ25" s="68"/>
      <c r="AK25" s="69"/>
      <c r="AL25" s="229" t="str">
        <f>IF(COUNTA(G25:AK25)=0,"",IF(#REF!=1,"OK",IF(#REF!=1,"OK","NG")))</f>
        <v/>
      </c>
      <c r="AM25" s="1"/>
      <c r="AN25">
        <f>SUM(COUNTIF(G25:AK25,{"休"}))</f>
        <v>0</v>
      </c>
      <c r="AP25">
        <f>SUM(COUNTIF(G25:AK25,{"■"}))</f>
        <v>0</v>
      </c>
      <c r="AQ25">
        <f>AN25+AP25</f>
        <v>0</v>
      </c>
    </row>
    <row r="26" spans="2:43" ht="12.75" customHeight="1" x14ac:dyDescent="0.25">
      <c r="B26" s="130"/>
      <c r="C26" s="131"/>
      <c r="D26" s="375" t="s">
        <v>68</v>
      </c>
      <c r="E26" s="376"/>
      <c r="F26" s="377"/>
      <c r="G26" s="147" t="e">
        <f>#REF!</f>
        <v>#REF!</v>
      </c>
      <c r="H26" s="148" t="e">
        <f>#REF!</f>
        <v>#REF!</v>
      </c>
      <c r="I26" s="148" t="e">
        <f>#REF!</f>
        <v>#REF!</v>
      </c>
      <c r="J26" s="148" t="e">
        <f>#REF!</f>
        <v>#REF!</v>
      </c>
      <c r="K26" s="148" t="e">
        <f>#REF!</f>
        <v>#REF!</v>
      </c>
      <c r="L26" s="148" t="e">
        <f>#REF!</f>
        <v>#REF!</v>
      </c>
      <c r="M26" s="148" t="e">
        <f>#REF!</f>
        <v>#REF!</v>
      </c>
      <c r="N26" s="148" t="e">
        <f>#REF!</f>
        <v>#REF!</v>
      </c>
      <c r="O26" s="148" t="e">
        <f>#REF!</f>
        <v>#REF!</v>
      </c>
      <c r="P26" s="148" t="e">
        <f>#REF!</f>
        <v>#REF!</v>
      </c>
      <c r="Q26" s="148" t="e">
        <f>#REF!</f>
        <v>#REF!</v>
      </c>
      <c r="R26" s="148" t="e">
        <f>#REF!</f>
        <v>#REF!</v>
      </c>
      <c r="S26" s="148" t="e">
        <f>#REF!</f>
        <v>#REF!</v>
      </c>
      <c r="T26" s="148" t="e">
        <f>#REF!</f>
        <v>#REF!</v>
      </c>
      <c r="U26" s="148" t="e">
        <f>#REF!</f>
        <v>#REF!</v>
      </c>
      <c r="V26" s="148" t="e">
        <f>#REF!</f>
        <v>#REF!</v>
      </c>
      <c r="W26" s="148" t="e">
        <f>#REF!</f>
        <v>#REF!</v>
      </c>
      <c r="X26" s="148" t="e">
        <f>#REF!</f>
        <v>#REF!</v>
      </c>
      <c r="Y26" s="148" t="e">
        <f>#REF!</f>
        <v>#REF!</v>
      </c>
      <c r="Z26" s="148" t="e">
        <f>#REF!</f>
        <v>#REF!</v>
      </c>
      <c r="AA26" s="148" t="e">
        <f>#REF!</f>
        <v>#REF!</v>
      </c>
      <c r="AB26" s="148" t="e">
        <f>#REF!</f>
        <v>#REF!</v>
      </c>
      <c r="AC26" s="148" t="e">
        <f>#REF!</f>
        <v>#REF!</v>
      </c>
      <c r="AD26" s="148" t="e">
        <f>#REF!</f>
        <v>#REF!</v>
      </c>
      <c r="AE26" s="148" t="e">
        <f>#REF!</f>
        <v>#REF!</v>
      </c>
      <c r="AF26" s="148" t="e">
        <f>#REF!</f>
        <v>#REF!</v>
      </c>
      <c r="AG26" s="148" t="e">
        <f>#REF!</f>
        <v>#REF!</v>
      </c>
      <c r="AH26" s="148" t="e">
        <f>#REF!</f>
        <v>#REF!</v>
      </c>
      <c r="AI26" s="148" t="e">
        <f>#REF!</f>
        <v>#REF!</v>
      </c>
      <c r="AJ26" s="148" t="e">
        <f>#REF!</f>
        <v>#REF!</v>
      </c>
      <c r="AK26" s="149" t="e">
        <f>#REF!</f>
        <v>#REF!</v>
      </c>
      <c r="AL26" s="39"/>
      <c r="AM26" s="39"/>
    </row>
    <row r="27" spans="2:43" ht="12.75" customHeight="1" x14ac:dyDescent="0.25">
      <c r="B27" s="373">
        <f>B22+1</f>
        <v>7</v>
      </c>
      <c r="C27" s="374" t="s">
        <v>0</v>
      </c>
      <c r="D27" s="367" t="s">
        <v>2</v>
      </c>
      <c r="E27" s="139"/>
      <c r="F27" s="140" t="s">
        <v>70</v>
      </c>
      <c r="G27" s="111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3"/>
      <c r="AL27" s="228" t="str">
        <f>IF(COUNTA(G27:AK27)=0,"",IF(#REF!=1,"OK",IF(#REF!=1,"OK","NG")))</f>
        <v/>
      </c>
      <c r="AM27" s="1"/>
      <c r="AN27">
        <f>SUM(COUNTIF(G27:AK27,{"休"}))</f>
        <v>0</v>
      </c>
      <c r="AP27">
        <f>SUM(COUNTIF(G27:AK27,{"■"}))</f>
        <v>0</v>
      </c>
      <c r="AQ27">
        <f>AN27+AP27</f>
        <v>0</v>
      </c>
    </row>
    <row r="28" spans="2:43" ht="12.75" customHeight="1" x14ac:dyDescent="0.25">
      <c r="B28" s="373"/>
      <c r="C28" s="374"/>
      <c r="D28" s="368"/>
      <c r="E28" s="137"/>
      <c r="F28" s="138" t="s">
        <v>71</v>
      </c>
      <c r="G28" s="114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6"/>
      <c r="AL28" s="229" t="str">
        <f>IF(COUNTA(G28:AK28)=0,"",IF(#REF!=1,"OK",IF(#REF!=1,"OK","NG")))</f>
        <v/>
      </c>
      <c r="AM28" s="1"/>
      <c r="AN28">
        <f>SUM(COUNTIF(G28:AK28,{"休"}))</f>
        <v>0</v>
      </c>
      <c r="AP28">
        <f>SUM(COUNTIF(G28:AK28,{"■"}))</f>
        <v>0</v>
      </c>
      <c r="AQ28">
        <f>AN28+AP28</f>
        <v>0</v>
      </c>
    </row>
    <row r="29" spans="2:43" ht="12.75" customHeight="1" x14ac:dyDescent="0.25">
      <c r="B29" s="373"/>
      <c r="C29" s="374"/>
      <c r="D29" s="369" t="s">
        <v>3</v>
      </c>
      <c r="E29" s="139"/>
      <c r="F29" s="140" t="s">
        <v>70</v>
      </c>
      <c r="G29" s="111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3"/>
      <c r="AL29" s="228" t="str">
        <f>IF(COUNTA(G29:AK29)=0,"",IF(#REF!=1,"OK",IF(#REF!=1,"OK","NG")))</f>
        <v/>
      </c>
      <c r="AM29" s="1"/>
      <c r="AN29">
        <f>SUM(COUNTIF(G29:AK29,{"休"}))</f>
        <v>0</v>
      </c>
      <c r="AP29">
        <f>SUM(COUNTIF(G29:AK29,{"■"}))</f>
        <v>0</v>
      </c>
      <c r="AQ29">
        <f>AN29+AP29</f>
        <v>0</v>
      </c>
    </row>
    <row r="30" spans="2:43" ht="12.75" customHeight="1" thickBot="1" x14ac:dyDescent="0.3">
      <c r="B30" s="125"/>
      <c r="C30" s="126"/>
      <c r="D30" s="368"/>
      <c r="E30" s="137"/>
      <c r="F30" s="138" t="s">
        <v>71</v>
      </c>
      <c r="G30" s="114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68"/>
      <c r="T30" s="68"/>
      <c r="U30" s="68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6"/>
      <c r="AL30" s="229" t="str">
        <f>IF(COUNTA(G30:AK30)=0,"",IF(#REF!=1,"OK",IF(#REF!=1,"OK","NG")))</f>
        <v/>
      </c>
      <c r="AM30" s="1"/>
      <c r="AN30">
        <f>SUM(COUNTIF(G30:AK30,{"休"}))</f>
        <v>0</v>
      </c>
      <c r="AP30">
        <f>SUM(COUNTIF(G30:AK30,{"■"}))</f>
        <v>0</v>
      </c>
      <c r="AQ30">
        <f>AN30+AP30</f>
        <v>0</v>
      </c>
    </row>
    <row r="31" spans="2:43" ht="12.75" customHeight="1" x14ac:dyDescent="0.25">
      <c r="B31" s="123"/>
      <c r="C31" s="124"/>
      <c r="D31" s="375" t="s">
        <v>68</v>
      </c>
      <c r="E31" s="376"/>
      <c r="F31" s="377"/>
      <c r="G31" s="147" t="e">
        <f>#REF!</f>
        <v>#REF!</v>
      </c>
      <c r="H31" s="148" t="e">
        <f>#REF!</f>
        <v>#REF!</v>
      </c>
      <c r="I31" s="148" t="e">
        <f>#REF!</f>
        <v>#REF!</v>
      </c>
      <c r="J31" s="148" t="e">
        <f>#REF!</f>
        <v>#REF!</v>
      </c>
      <c r="K31" s="148" t="e">
        <f>#REF!</f>
        <v>#REF!</v>
      </c>
      <c r="L31" s="148" t="e">
        <f>#REF!</f>
        <v>#REF!</v>
      </c>
      <c r="M31" s="148" t="e">
        <f>#REF!</f>
        <v>#REF!</v>
      </c>
      <c r="N31" s="148" t="e">
        <f>#REF!</f>
        <v>#REF!</v>
      </c>
      <c r="O31" s="148" t="e">
        <f>#REF!</f>
        <v>#REF!</v>
      </c>
      <c r="P31" s="148" t="e">
        <f>#REF!</f>
        <v>#REF!</v>
      </c>
      <c r="Q31" s="148" t="e">
        <f>#REF!</f>
        <v>#REF!</v>
      </c>
      <c r="R31" s="150" t="e">
        <f>#REF!</f>
        <v>#REF!</v>
      </c>
      <c r="S31" s="155" t="s">
        <v>32</v>
      </c>
      <c r="T31" s="156" t="s">
        <v>32</v>
      </c>
      <c r="U31" s="157" t="s">
        <v>32</v>
      </c>
      <c r="V31" s="151" t="e">
        <f>#REF!</f>
        <v>#REF!</v>
      </c>
      <c r="W31" s="152" t="e">
        <f>#REF!</f>
        <v>#REF!</v>
      </c>
      <c r="X31" s="152" t="e">
        <f>#REF!</f>
        <v>#REF!</v>
      </c>
      <c r="Y31" s="152" t="e">
        <f>#REF!</f>
        <v>#REF!</v>
      </c>
      <c r="Z31" s="152" t="e">
        <f>#REF!</f>
        <v>#REF!</v>
      </c>
      <c r="AA31" s="152" t="e">
        <f>#REF!</f>
        <v>#REF!</v>
      </c>
      <c r="AB31" s="152" t="e">
        <f>#REF!</f>
        <v>#REF!</v>
      </c>
      <c r="AC31" s="152" t="e">
        <f>#REF!</f>
        <v>#REF!</v>
      </c>
      <c r="AD31" s="152" t="e">
        <f>#REF!</f>
        <v>#REF!</v>
      </c>
      <c r="AE31" s="152" t="e">
        <f>#REF!</f>
        <v>#REF!</v>
      </c>
      <c r="AF31" s="152" t="e">
        <f>#REF!</f>
        <v>#REF!</v>
      </c>
      <c r="AG31" s="152" t="e">
        <f>#REF!</f>
        <v>#REF!</v>
      </c>
      <c r="AH31" s="152" t="e">
        <f>#REF!</f>
        <v>#REF!</v>
      </c>
      <c r="AI31" s="152" t="e">
        <f>#REF!</f>
        <v>#REF!</v>
      </c>
      <c r="AJ31" s="152" t="e">
        <f>#REF!</f>
        <v>#REF!</v>
      </c>
      <c r="AK31" s="153" t="e">
        <f>#REF!</f>
        <v>#REF!</v>
      </c>
      <c r="AL31" s="39"/>
      <c r="AM31" s="39"/>
    </row>
    <row r="32" spans="2:43" ht="12.75" customHeight="1" x14ac:dyDescent="0.25">
      <c r="B32" s="373">
        <f>B27+1</f>
        <v>8</v>
      </c>
      <c r="C32" s="374" t="s">
        <v>0</v>
      </c>
      <c r="D32" s="367" t="s">
        <v>2</v>
      </c>
      <c r="E32" s="139"/>
      <c r="F32" s="140" t="s">
        <v>70</v>
      </c>
      <c r="G32" s="111"/>
      <c r="H32" s="112"/>
      <c r="I32" s="112"/>
      <c r="J32" s="111"/>
      <c r="K32" s="111"/>
      <c r="L32" s="111"/>
      <c r="M32" s="111"/>
      <c r="N32" s="111"/>
      <c r="O32" s="112"/>
      <c r="P32" s="112"/>
      <c r="Q32" s="112"/>
      <c r="R32" s="117"/>
      <c r="S32" s="274" t="s">
        <v>33</v>
      </c>
      <c r="T32" s="277" t="s">
        <v>33</v>
      </c>
      <c r="U32" s="278" t="s">
        <v>33</v>
      </c>
      <c r="V32" s="119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3"/>
      <c r="AL32" s="228" t="e">
        <f>IF(COUNTA(G32:AK32)=0,"",IF(#REF!=1,"OK",IF(#REF!=1,"OK","NG")))</f>
        <v>#REF!</v>
      </c>
      <c r="AM32" s="1"/>
      <c r="AN32" t="e">
        <f>SUM(COUNTIF(G32:AK32,{"休"}))-AO32</f>
        <v>#REF!</v>
      </c>
      <c r="AO32" s="1" t="e">
        <f>IF(B$32=8,IF(AL32="",0,3))</f>
        <v>#REF!</v>
      </c>
      <c r="AP32">
        <f>SUM(COUNTIF(G32:AK32,{"■"}))</f>
        <v>0</v>
      </c>
      <c r="AQ32" t="e">
        <f>AN32+AP32</f>
        <v>#REF!</v>
      </c>
    </row>
    <row r="33" spans="2:43" ht="12.75" customHeight="1" x14ac:dyDescent="0.25">
      <c r="B33" s="373"/>
      <c r="C33" s="374"/>
      <c r="D33" s="368"/>
      <c r="E33" s="137"/>
      <c r="F33" s="138" t="s">
        <v>71</v>
      </c>
      <c r="G33" s="114"/>
      <c r="H33" s="115"/>
      <c r="I33" s="115"/>
      <c r="J33" s="114"/>
      <c r="K33" s="114"/>
      <c r="L33" s="114"/>
      <c r="M33" s="114"/>
      <c r="N33" s="114"/>
      <c r="O33" s="115"/>
      <c r="P33" s="115"/>
      <c r="Q33" s="115"/>
      <c r="R33" s="120"/>
      <c r="S33" s="275" t="s">
        <v>33</v>
      </c>
      <c r="T33" s="279" t="s">
        <v>33</v>
      </c>
      <c r="U33" s="280" t="s">
        <v>33</v>
      </c>
      <c r="V33" s="122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6"/>
      <c r="AL33" s="229" t="e">
        <f>IF(COUNTA(G33:AK33)=0,"",IF(#REF!=1,"OK",IF(#REF!=1,"OK","NG")))</f>
        <v>#REF!</v>
      </c>
      <c r="AM33" s="1"/>
      <c r="AN33" t="e">
        <f>SUM(COUNTIF(G33:AK33,{"休"}))-AO33</f>
        <v>#REF!</v>
      </c>
      <c r="AO33" s="230" t="e">
        <f>IF(B$32=8,IF(AL33="",0,3))</f>
        <v>#REF!</v>
      </c>
      <c r="AP33">
        <f>SUM(COUNTIF(G33:AK33,{"■"}))</f>
        <v>0</v>
      </c>
      <c r="AQ33" t="e">
        <f>AN33+AP33</f>
        <v>#REF!</v>
      </c>
    </row>
    <row r="34" spans="2:43" ht="12.75" customHeight="1" x14ac:dyDescent="0.25">
      <c r="B34" s="373"/>
      <c r="C34" s="374"/>
      <c r="D34" s="369" t="s">
        <v>3</v>
      </c>
      <c r="E34" s="139"/>
      <c r="F34" s="140" t="s">
        <v>70</v>
      </c>
      <c r="G34" s="111"/>
      <c r="H34" s="112"/>
      <c r="I34" s="112"/>
      <c r="J34" s="111"/>
      <c r="K34" s="111"/>
      <c r="L34" s="111"/>
      <c r="M34" s="111"/>
      <c r="N34" s="111"/>
      <c r="O34" s="112"/>
      <c r="P34" s="112"/>
      <c r="Q34" s="112"/>
      <c r="R34" s="117"/>
      <c r="S34" s="274" t="s">
        <v>33</v>
      </c>
      <c r="T34" s="277" t="s">
        <v>33</v>
      </c>
      <c r="U34" s="278" t="s">
        <v>33</v>
      </c>
      <c r="V34" s="119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3"/>
      <c r="AL34" s="228" t="e">
        <f>IF(COUNTA(G34:AK34)=0,"",IF(#REF!=1,"OK",IF(#REF!=1,"OK","NG")))</f>
        <v>#REF!</v>
      </c>
      <c r="AM34" s="1"/>
      <c r="AN34" t="e">
        <f>SUM(COUNTIF(G34:AK34,{"休"}))-AO34</f>
        <v>#REF!</v>
      </c>
      <c r="AO34" s="230" t="e">
        <f>IF(B$32=8,IF(AL34="",0,3))</f>
        <v>#REF!</v>
      </c>
      <c r="AP34">
        <f>SUM(COUNTIF(G34:AK34,{"■"}))</f>
        <v>0</v>
      </c>
      <c r="AQ34" t="e">
        <f>AN34+AP34</f>
        <v>#REF!</v>
      </c>
    </row>
    <row r="35" spans="2:43" ht="12.75" customHeight="1" thickBot="1" x14ac:dyDescent="0.3">
      <c r="B35" s="86"/>
      <c r="C35" s="87"/>
      <c r="D35" s="368"/>
      <c r="E35" s="141"/>
      <c r="F35" s="138" t="s">
        <v>71</v>
      </c>
      <c r="G35" s="70"/>
      <c r="H35" s="68"/>
      <c r="I35" s="68"/>
      <c r="J35" s="70"/>
      <c r="K35" s="70"/>
      <c r="L35" s="70"/>
      <c r="M35" s="70"/>
      <c r="N35" s="70"/>
      <c r="O35" s="68"/>
      <c r="P35" s="68"/>
      <c r="Q35" s="68"/>
      <c r="R35" s="132"/>
      <c r="S35" s="276" t="s">
        <v>33</v>
      </c>
      <c r="T35" s="281" t="s">
        <v>33</v>
      </c>
      <c r="U35" s="282" t="s">
        <v>33</v>
      </c>
      <c r="V35" s="133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9"/>
      <c r="AL35" s="229" t="e">
        <f>IF(COUNTA(G35:AK35)=0,"",IF(#REF!=1,"OK",IF(#REF!=1,"OK","NG")))</f>
        <v>#REF!</v>
      </c>
      <c r="AM35" s="1"/>
      <c r="AN35" t="e">
        <f>SUM(COUNTIF(G35:AK35,{"休"}))-AO35</f>
        <v>#REF!</v>
      </c>
      <c r="AO35" s="230" t="e">
        <f>IF(B$32=8,IF(AL35="",0,3))</f>
        <v>#REF!</v>
      </c>
      <c r="AP35">
        <f>SUM(COUNTIF(G35:AK35,{"■"}))</f>
        <v>0</v>
      </c>
      <c r="AQ35" t="e">
        <f>AN35+AP35</f>
        <v>#REF!</v>
      </c>
    </row>
    <row r="36" spans="2:43" ht="12.75" customHeight="1" x14ac:dyDescent="0.25">
      <c r="B36" s="130"/>
      <c r="C36" s="131"/>
      <c r="D36" s="375" t="s">
        <v>68</v>
      </c>
      <c r="E36" s="376"/>
      <c r="F36" s="377"/>
      <c r="G36" s="147" t="e">
        <f>#REF!</f>
        <v>#REF!</v>
      </c>
      <c r="H36" s="148" t="e">
        <f>#REF!</f>
        <v>#REF!</v>
      </c>
      <c r="I36" s="148" t="e">
        <f>#REF!</f>
        <v>#REF!</v>
      </c>
      <c r="J36" s="148" t="e">
        <f>#REF!</f>
        <v>#REF!</v>
      </c>
      <c r="K36" s="148" t="e">
        <f>#REF!</f>
        <v>#REF!</v>
      </c>
      <c r="L36" s="148" t="e">
        <f>#REF!</f>
        <v>#REF!</v>
      </c>
      <c r="M36" s="148" t="e">
        <f>#REF!</f>
        <v>#REF!</v>
      </c>
      <c r="N36" s="148" t="e">
        <f>#REF!</f>
        <v>#REF!</v>
      </c>
      <c r="O36" s="148" t="e">
        <f>#REF!</f>
        <v>#REF!</v>
      </c>
      <c r="P36" s="148" t="e">
        <f>#REF!</f>
        <v>#REF!</v>
      </c>
      <c r="Q36" s="148" t="e">
        <f>#REF!</f>
        <v>#REF!</v>
      </c>
      <c r="R36" s="148" t="e">
        <f>#REF!</f>
        <v>#REF!</v>
      </c>
      <c r="S36" s="154" t="e">
        <f>#REF!</f>
        <v>#REF!</v>
      </c>
      <c r="T36" s="154" t="e">
        <f>#REF!</f>
        <v>#REF!</v>
      </c>
      <c r="U36" s="154" t="e">
        <f>#REF!</f>
        <v>#REF!</v>
      </c>
      <c r="V36" s="148" t="e">
        <f>#REF!</f>
        <v>#REF!</v>
      </c>
      <c r="W36" s="148" t="e">
        <f>#REF!</f>
        <v>#REF!</v>
      </c>
      <c r="X36" s="148" t="e">
        <f>#REF!</f>
        <v>#REF!</v>
      </c>
      <c r="Y36" s="148" t="e">
        <f>#REF!</f>
        <v>#REF!</v>
      </c>
      <c r="Z36" s="148" t="e">
        <f>#REF!</f>
        <v>#REF!</v>
      </c>
      <c r="AA36" s="148" t="e">
        <f>#REF!</f>
        <v>#REF!</v>
      </c>
      <c r="AB36" s="148" t="e">
        <f>#REF!</f>
        <v>#REF!</v>
      </c>
      <c r="AC36" s="148" t="e">
        <f>#REF!</f>
        <v>#REF!</v>
      </c>
      <c r="AD36" s="148" t="e">
        <f>#REF!</f>
        <v>#REF!</v>
      </c>
      <c r="AE36" s="148" t="e">
        <f>#REF!</f>
        <v>#REF!</v>
      </c>
      <c r="AF36" s="148" t="e">
        <f>#REF!</f>
        <v>#REF!</v>
      </c>
      <c r="AG36" s="148" t="e">
        <f>#REF!</f>
        <v>#REF!</v>
      </c>
      <c r="AH36" s="148" t="e">
        <f>#REF!</f>
        <v>#REF!</v>
      </c>
      <c r="AI36" s="148" t="e">
        <f>#REF!</f>
        <v>#REF!</v>
      </c>
      <c r="AJ36" s="148" t="e">
        <f>#REF!</f>
        <v>#REF!</v>
      </c>
      <c r="AK36" s="149"/>
      <c r="AL36" s="39"/>
      <c r="AM36" s="39"/>
    </row>
    <row r="37" spans="2:43" ht="12.75" customHeight="1" x14ac:dyDescent="0.25">
      <c r="B37" s="373">
        <f>B32+1</f>
        <v>9</v>
      </c>
      <c r="C37" s="374" t="s">
        <v>0</v>
      </c>
      <c r="D37" s="367" t="s">
        <v>2</v>
      </c>
      <c r="E37" s="139"/>
      <c r="F37" s="140" t="s">
        <v>70</v>
      </c>
      <c r="G37" s="111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3"/>
      <c r="AL37" s="228" t="str">
        <f>IF(COUNTA(G37:AK37)=0,"",IF(#REF!=1,"OK",IF(#REF!=1,"OK","NG")))</f>
        <v/>
      </c>
      <c r="AM37" s="1"/>
      <c r="AN37">
        <f>SUM(COUNTIF(G37:AK37,{"休"}))</f>
        <v>0</v>
      </c>
      <c r="AP37">
        <f>SUM(COUNTIF(G37:AK37,{"■"}))</f>
        <v>0</v>
      </c>
      <c r="AQ37">
        <f>AN37+AP37</f>
        <v>0</v>
      </c>
    </row>
    <row r="38" spans="2:43" ht="12.75" customHeight="1" x14ac:dyDescent="0.25">
      <c r="B38" s="373"/>
      <c r="C38" s="374"/>
      <c r="D38" s="368"/>
      <c r="E38" s="137"/>
      <c r="F38" s="138" t="s">
        <v>71</v>
      </c>
      <c r="G38" s="114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6"/>
      <c r="AL38" s="229" t="str">
        <f>IF(COUNTA(G38:AK38)=0,"",IF(#REF!=1,"OK",IF(#REF!=1,"OK","NG")))</f>
        <v/>
      </c>
      <c r="AM38" s="1"/>
      <c r="AN38">
        <f>SUM(COUNTIF(G38:AK38,{"休"}))</f>
        <v>0</v>
      </c>
      <c r="AP38">
        <f>SUM(COUNTIF(G38:AK38,{"■"}))</f>
        <v>0</v>
      </c>
      <c r="AQ38">
        <f>AN38+AP38</f>
        <v>0</v>
      </c>
    </row>
    <row r="39" spans="2:43" ht="12.75" customHeight="1" x14ac:dyDescent="0.25">
      <c r="B39" s="373"/>
      <c r="C39" s="374"/>
      <c r="D39" s="369" t="s">
        <v>3</v>
      </c>
      <c r="E39" s="139"/>
      <c r="F39" s="140" t="s">
        <v>70</v>
      </c>
      <c r="G39" s="111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3"/>
      <c r="AL39" s="228" t="str">
        <f>IF(COUNTA(G39:AK39)=0,"",IF(#REF!=1,"OK",IF(#REF!=1,"OK","NG")))</f>
        <v/>
      </c>
      <c r="AM39" s="1"/>
      <c r="AN39">
        <f>SUM(COUNTIF(G39:AK39,{"休"}))</f>
        <v>0</v>
      </c>
      <c r="AP39">
        <f>SUM(COUNTIF(G39:AK39,{"■"}))</f>
        <v>0</v>
      </c>
      <c r="AQ39">
        <f>AN39+AP39</f>
        <v>0</v>
      </c>
    </row>
    <row r="40" spans="2:43" ht="12.75" customHeight="1" x14ac:dyDescent="0.25">
      <c r="B40" s="125"/>
      <c r="C40" s="126"/>
      <c r="D40" s="368"/>
      <c r="E40" s="137"/>
      <c r="F40" s="138" t="s">
        <v>71</v>
      </c>
      <c r="G40" s="114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6"/>
      <c r="AL40" s="229" t="str">
        <f>IF(COUNTA(G40:AK40)=0,"",IF(#REF!=1,"OK",IF(#REF!=1,"OK","NG")))</f>
        <v/>
      </c>
      <c r="AM40" s="1"/>
      <c r="AN40">
        <f>SUM(COUNTIF(G40:AK40,{"休"}))</f>
        <v>0</v>
      </c>
      <c r="AP40">
        <f>SUM(COUNTIF(G40:AK40,{"■"}))</f>
        <v>0</v>
      </c>
      <c r="AQ40">
        <f>AN40+AP40</f>
        <v>0</v>
      </c>
    </row>
    <row r="41" spans="2:43" ht="12.75" customHeight="1" x14ac:dyDescent="0.25">
      <c r="B41" s="123"/>
      <c r="C41" s="124"/>
      <c r="D41" s="375" t="s">
        <v>68</v>
      </c>
      <c r="E41" s="376"/>
      <c r="F41" s="377"/>
      <c r="G41" s="147" t="e">
        <f>#REF!</f>
        <v>#REF!</v>
      </c>
      <c r="H41" s="148" t="e">
        <f>#REF!</f>
        <v>#REF!</v>
      </c>
      <c r="I41" s="148" t="e">
        <f>#REF!</f>
        <v>#REF!</v>
      </c>
      <c r="J41" s="148" t="e">
        <f>#REF!</f>
        <v>#REF!</v>
      </c>
      <c r="K41" s="148" t="e">
        <f>#REF!</f>
        <v>#REF!</v>
      </c>
      <c r="L41" s="148" t="e">
        <f>#REF!</f>
        <v>#REF!</v>
      </c>
      <c r="M41" s="148" t="e">
        <f>#REF!</f>
        <v>#REF!</v>
      </c>
      <c r="N41" s="148" t="e">
        <f>#REF!</f>
        <v>#REF!</v>
      </c>
      <c r="O41" s="148" t="e">
        <f>#REF!</f>
        <v>#REF!</v>
      </c>
      <c r="P41" s="148" t="e">
        <f>#REF!</f>
        <v>#REF!</v>
      </c>
      <c r="Q41" s="148" t="e">
        <f>#REF!</f>
        <v>#REF!</v>
      </c>
      <c r="R41" s="148" t="e">
        <f>#REF!</f>
        <v>#REF!</v>
      </c>
      <c r="S41" s="148" t="e">
        <f>#REF!</f>
        <v>#REF!</v>
      </c>
      <c r="T41" s="148" t="e">
        <f>#REF!</f>
        <v>#REF!</v>
      </c>
      <c r="U41" s="148" t="e">
        <f>#REF!</f>
        <v>#REF!</v>
      </c>
      <c r="V41" s="148" t="e">
        <f>#REF!</f>
        <v>#REF!</v>
      </c>
      <c r="W41" s="148" t="e">
        <f>#REF!</f>
        <v>#REF!</v>
      </c>
      <c r="X41" s="148" t="e">
        <f>#REF!</f>
        <v>#REF!</v>
      </c>
      <c r="Y41" s="148" t="e">
        <f>#REF!</f>
        <v>#REF!</v>
      </c>
      <c r="Z41" s="148" t="e">
        <f>#REF!</f>
        <v>#REF!</v>
      </c>
      <c r="AA41" s="148" t="e">
        <f>#REF!</f>
        <v>#REF!</v>
      </c>
      <c r="AB41" s="148" t="e">
        <f>#REF!</f>
        <v>#REF!</v>
      </c>
      <c r="AC41" s="148" t="e">
        <f>#REF!</f>
        <v>#REF!</v>
      </c>
      <c r="AD41" s="148" t="e">
        <f>#REF!</f>
        <v>#REF!</v>
      </c>
      <c r="AE41" s="148" t="e">
        <f>#REF!</f>
        <v>#REF!</v>
      </c>
      <c r="AF41" s="148" t="e">
        <f>#REF!</f>
        <v>#REF!</v>
      </c>
      <c r="AG41" s="148" t="e">
        <f>#REF!</f>
        <v>#REF!</v>
      </c>
      <c r="AH41" s="148" t="e">
        <f>#REF!</f>
        <v>#REF!</v>
      </c>
      <c r="AI41" s="148" t="e">
        <f>#REF!</f>
        <v>#REF!</v>
      </c>
      <c r="AJ41" s="148" t="e">
        <f>#REF!</f>
        <v>#REF!</v>
      </c>
      <c r="AK41" s="149" t="e">
        <f>#REF!</f>
        <v>#REF!</v>
      </c>
      <c r="AL41" s="39"/>
      <c r="AM41" s="39"/>
    </row>
    <row r="42" spans="2:43" ht="12.75" customHeight="1" x14ac:dyDescent="0.25">
      <c r="B42" s="373">
        <f>B37+1</f>
        <v>10</v>
      </c>
      <c r="C42" s="374" t="s">
        <v>0</v>
      </c>
      <c r="D42" s="367" t="s">
        <v>2</v>
      </c>
      <c r="E42" s="139"/>
      <c r="F42" s="140" t="s">
        <v>70</v>
      </c>
      <c r="G42" s="111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3"/>
      <c r="AL42" s="228" t="str">
        <f>IF(COUNTA(G42:AK42)=0,"",IF(#REF!=1,"OK",IF(#REF!=1,"OK","NG")))</f>
        <v/>
      </c>
      <c r="AM42" s="1"/>
      <c r="AN42">
        <f>SUM(COUNTIF(G42:AK42,{"休"}))</f>
        <v>0</v>
      </c>
      <c r="AP42">
        <f>SUM(COUNTIF(G42:AK42,{"■"}))</f>
        <v>0</v>
      </c>
      <c r="AQ42">
        <f>AN42+AP42</f>
        <v>0</v>
      </c>
    </row>
    <row r="43" spans="2:43" ht="12.75" customHeight="1" x14ac:dyDescent="0.25">
      <c r="B43" s="373"/>
      <c r="C43" s="374"/>
      <c r="D43" s="368"/>
      <c r="E43" s="137"/>
      <c r="F43" s="138" t="s">
        <v>71</v>
      </c>
      <c r="G43" s="114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6"/>
      <c r="AL43" s="229" t="str">
        <f>IF(COUNTA(G43:AK43)=0,"",IF(#REF!=1,"OK",IF(#REF!=1,"OK","NG")))</f>
        <v/>
      </c>
      <c r="AM43" s="1"/>
      <c r="AN43">
        <f>SUM(COUNTIF(G43:AK43,{"休"}))</f>
        <v>0</v>
      </c>
      <c r="AP43">
        <f>SUM(COUNTIF(G43:AK43,{"■"}))</f>
        <v>0</v>
      </c>
      <c r="AQ43">
        <f>AN43+AP43</f>
        <v>0</v>
      </c>
    </row>
    <row r="44" spans="2:43" ht="12.75" customHeight="1" x14ac:dyDescent="0.25">
      <c r="B44" s="373"/>
      <c r="C44" s="374"/>
      <c r="D44" s="369" t="s">
        <v>3</v>
      </c>
      <c r="E44" s="139"/>
      <c r="F44" s="140" t="s">
        <v>70</v>
      </c>
      <c r="G44" s="111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3"/>
      <c r="AL44" s="228" t="str">
        <f>IF(COUNTA(G44:AK44)=0,"",IF(#REF!=1,"OK",IF(#REF!=1,"OK","NG")))</f>
        <v/>
      </c>
      <c r="AM44" s="1"/>
      <c r="AN44">
        <f>SUM(COUNTIF(G44:AK44,{"休"}))</f>
        <v>0</v>
      </c>
      <c r="AP44">
        <f>SUM(COUNTIF(G44:AK44,{"■"}))</f>
        <v>0</v>
      </c>
      <c r="AQ44">
        <f>AN44+AP44</f>
        <v>0</v>
      </c>
    </row>
    <row r="45" spans="2:43" ht="12.75" customHeight="1" x14ac:dyDescent="0.25">
      <c r="B45" s="86"/>
      <c r="C45" s="87"/>
      <c r="D45" s="368"/>
      <c r="E45" s="141"/>
      <c r="F45" s="138" t="s">
        <v>71</v>
      </c>
      <c r="G45" s="70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9"/>
      <c r="AL45" s="229" t="str">
        <f>IF(COUNTA(G45:AK45)=0,"",IF(#REF!=1,"OK",IF(#REF!=1,"OK","NG")))</f>
        <v/>
      </c>
      <c r="AM45" s="1"/>
      <c r="AN45">
        <f>SUM(COUNTIF(G45:AK45,{"休"}))</f>
        <v>0</v>
      </c>
      <c r="AP45">
        <f>SUM(COUNTIF(G45:AK45,{"■"}))</f>
        <v>0</v>
      </c>
      <c r="AQ45">
        <f>AN45+AP45</f>
        <v>0</v>
      </c>
    </row>
    <row r="46" spans="2:43" ht="12.75" customHeight="1" x14ac:dyDescent="0.25">
      <c r="B46" s="130"/>
      <c r="C46" s="131"/>
      <c r="D46" s="375" t="s">
        <v>68</v>
      </c>
      <c r="E46" s="376"/>
      <c r="F46" s="377"/>
      <c r="G46" s="147" t="e">
        <f>#REF!</f>
        <v>#REF!</v>
      </c>
      <c r="H46" s="148" t="e">
        <f>#REF!</f>
        <v>#REF!</v>
      </c>
      <c r="I46" s="148" t="e">
        <f>#REF!</f>
        <v>#REF!</v>
      </c>
      <c r="J46" s="148" t="e">
        <f>#REF!</f>
        <v>#REF!</v>
      </c>
      <c r="K46" s="148" t="e">
        <f>#REF!</f>
        <v>#REF!</v>
      </c>
      <c r="L46" s="148" t="e">
        <f>#REF!</f>
        <v>#REF!</v>
      </c>
      <c r="M46" s="148" t="e">
        <f>#REF!</f>
        <v>#REF!</v>
      </c>
      <c r="N46" s="148" t="e">
        <f>#REF!</f>
        <v>#REF!</v>
      </c>
      <c r="O46" s="148" t="e">
        <f>#REF!</f>
        <v>#REF!</v>
      </c>
      <c r="P46" s="148" t="e">
        <f>#REF!</f>
        <v>#REF!</v>
      </c>
      <c r="Q46" s="148" t="e">
        <f>#REF!</f>
        <v>#REF!</v>
      </c>
      <c r="R46" s="148" t="e">
        <f>#REF!</f>
        <v>#REF!</v>
      </c>
      <c r="S46" s="148" t="e">
        <f>#REF!</f>
        <v>#REF!</v>
      </c>
      <c r="T46" s="148" t="e">
        <f>#REF!</f>
        <v>#REF!</v>
      </c>
      <c r="U46" s="148" t="e">
        <f>#REF!</f>
        <v>#REF!</v>
      </c>
      <c r="V46" s="148" t="e">
        <f>#REF!</f>
        <v>#REF!</v>
      </c>
      <c r="W46" s="148" t="e">
        <f>#REF!</f>
        <v>#REF!</v>
      </c>
      <c r="X46" s="148" t="e">
        <f>#REF!</f>
        <v>#REF!</v>
      </c>
      <c r="Y46" s="148" t="e">
        <f>#REF!</f>
        <v>#REF!</v>
      </c>
      <c r="Z46" s="148" t="e">
        <f>#REF!</f>
        <v>#REF!</v>
      </c>
      <c r="AA46" s="148" t="e">
        <f>#REF!</f>
        <v>#REF!</v>
      </c>
      <c r="AB46" s="148" t="e">
        <f>#REF!</f>
        <v>#REF!</v>
      </c>
      <c r="AC46" s="148" t="e">
        <f>#REF!</f>
        <v>#REF!</v>
      </c>
      <c r="AD46" s="148" t="e">
        <f>#REF!</f>
        <v>#REF!</v>
      </c>
      <c r="AE46" s="148" t="e">
        <f>#REF!</f>
        <v>#REF!</v>
      </c>
      <c r="AF46" s="148" t="e">
        <f>#REF!</f>
        <v>#REF!</v>
      </c>
      <c r="AG46" s="148" t="e">
        <f>#REF!</f>
        <v>#REF!</v>
      </c>
      <c r="AH46" s="148" t="e">
        <f>#REF!</f>
        <v>#REF!</v>
      </c>
      <c r="AI46" s="148" t="e">
        <f>#REF!</f>
        <v>#REF!</v>
      </c>
      <c r="AJ46" s="148" t="e">
        <f>#REF!</f>
        <v>#REF!</v>
      </c>
      <c r="AK46" s="149"/>
      <c r="AL46" s="39"/>
      <c r="AM46" s="39"/>
    </row>
    <row r="47" spans="2:43" ht="12.75" customHeight="1" x14ac:dyDescent="0.25">
      <c r="B47" s="373">
        <f>B42+1</f>
        <v>11</v>
      </c>
      <c r="C47" s="374" t="s">
        <v>0</v>
      </c>
      <c r="D47" s="367" t="s">
        <v>2</v>
      </c>
      <c r="E47" s="139"/>
      <c r="F47" s="140" t="s">
        <v>70</v>
      </c>
      <c r="G47" s="111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3"/>
      <c r="AL47" s="228" t="str">
        <f>IF(COUNTA(G47:AK47)=0,"",IF(#REF!=1,"OK",IF(#REF!=1,"OK","NG")))</f>
        <v/>
      </c>
      <c r="AM47" s="1"/>
      <c r="AN47">
        <f>SUM(COUNTIF(G47:AK47,{"休"}))</f>
        <v>0</v>
      </c>
      <c r="AP47">
        <f>SUM(COUNTIF(G47:AK47,{"■"}))</f>
        <v>0</v>
      </c>
      <c r="AQ47">
        <f>AN47+AP47</f>
        <v>0</v>
      </c>
    </row>
    <row r="48" spans="2:43" ht="12.75" customHeight="1" x14ac:dyDescent="0.25">
      <c r="B48" s="373"/>
      <c r="C48" s="374"/>
      <c r="D48" s="368"/>
      <c r="E48" s="137"/>
      <c r="F48" s="138" t="s">
        <v>71</v>
      </c>
      <c r="G48" s="114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6"/>
      <c r="AL48" s="229" t="str">
        <f>IF(COUNTA(G48:AK48)=0,"",IF(#REF!=1,"OK",IF(#REF!=1,"OK","NG")))</f>
        <v/>
      </c>
      <c r="AM48" s="1"/>
      <c r="AN48">
        <f>SUM(COUNTIF(G48:AK48,{"休"}))</f>
        <v>0</v>
      </c>
      <c r="AP48">
        <f>SUM(COUNTIF(G48:AK48,{"■"}))</f>
        <v>0</v>
      </c>
      <c r="AQ48">
        <f>AN48+AP48</f>
        <v>0</v>
      </c>
    </row>
    <row r="49" spans="2:43" ht="12.75" customHeight="1" x14ac:dyDescent="0.25">
      <c r="B49" s="373"/>
      <c r="C49" s="374"/>
      <c r="D49" s="369" t="s">
        <v>3</v>
      </c>
      <c r="E49" s="139"/>
      <c r="F49" s="140" t="s">
        <v>70</v>
      </c>
      <c r="G49" s="111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3"/>
      <c r="AL49" s="228" t="str">
        <f>IF(COUNTA(G49:AK49)=0,"",IF(#REF!=1,"OK",IF(#REF!=1,"OK","NG")))</f>
        <v/>
      </c>
      <c r="AM49" s="1"/>
      <c r="AN49">
        <f>SUM(COUNTIF(G49:AK49,{"休"}))</f>
        <v>0</v>
      </c>
      <c r="AP49">
        <f>SUM(COUNTIF(G49:AK49,{"■"}))</f>
        <v>0</v>
      </c>
      <c r="AQ49">
        <f>AN49+AP49</f>
        <v>0</v>
      </c>
    </row>
    <row r="50" spans="2:43" ht="12.75" customHeight="1" thickBot="1" x14ac:dyDescent="0.3">
      <c r="B50" s="125"/>
      <c r="C50" s="126"/>
      <c r="D50" s="368"/>
      <c r="E50" s="137"/>
      <c r="F50" s="138" t="s">
        <v>71</v>
      </c>
      <c r="G50" s="114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44"/>
      <c r="AJ50" s="44"/>
      <c r="AK50" s="45"/>
      <c r="AL50" s="229" t="str">
        <f>IF(COUNTA(G50:AK50)=0,"",IF(#REF!=1,"OK",IF(#REF!=1,"OK","NG")))</f>
        <v/>
      </c>
      <c r="AM50" s="1"/>
      <c r="AN50">
        <f>SUM(COUNTIF(G50:AK50,{"休"}))</f>
        <v>0</v>
      </c>
      <c r="AP50">
        <f>SUM(COUNTIF(G50:AK50,{"■"}))</f>
        <v>0</v>
      </c>
      <c r="AQ50">
        <f>AN50+AP50</f>
        <v>0</v>
      </c>
    </row>
    <row r="51" spans="2:43" ht="12.75" customHeight="1" x14ac:dyDescent="0.25">
      <c r="B51" s="123"/>
      <c r="C51" s="124"/>
      <c r="D51" s="375" t="s">
        <v>68</v>
      </c>
      <c r="E51" s="376"/>
      <c r="F51" s="377"/>
      <c r="G51" s="147" t="e">
        <f>#REF!</f>
        <v>#REF!</v>
      </c>
      <c r="H51" s="148" t="e">
        <f>#REF!</f>
        <v>#REF!</v>
      </c>
      <c r="I51" s="148" t="e">
        <f>#REF!</f>
        <v>#REF!</v>
      </c>
      <c r="J51" s="148" t="e">
        <f>#REF!</f>
        <v>#REF!</v>
      </c>
      <c r="K51" s="148" t="e">
        <f>#REF!</f>
        <v>#REF!</v>
      </c>
      <c r="L51" s="148" t="e">
        <f>#REF!</f>
        <v>#REF!</v>
      </c>
      <c r="M51" s="148" t="e">
        <f>#REF!</f>
        <v>#REF!</v>
      </c>
      <c r="N51" s="148" t="e">
        <f>#REF!</f>
        <v>#REF!</v>
      </c>
      <c r="O51" s="148" t="e">
        <f>#REF!</f>
        <v>#REF!</v>
      </c>
      <c r="P51" s="148" t="e">
        <f>#REF!</f>
        <v>#REF!</v>
      </c>
      <c r="Q51" s="148" t="e">
        <f>#REF!</f>
        <v>#REF!</v>
      </c>
      <c r="R51" s="148" t="e">
        <f>#REF!</f>
        <v>#REF!</v>
      </c>
      <c r="S51" s="148" t="e">
        <f>#REF!</f>
        <v>#REF!</v>
      </c>
      <c r="T51" s="148" t="e">
        <f>#REF!</f>
        <v>#REF!</v>
      </c>
      <c r="U51" s="148" t="e">
        <f>#REF!</f>
        <v>#REF!</v>
      </c>
      <c r="V51" s="148" t="e">
        <f>#REF!</f>
        <v>#REF!</v>
      </c>
      <c r="W51" s="148" t="e">
        <f>#REF!</f>
        <v>#REF!</v>
      </c>
      <c r="X51" s="148" t="e">
        <f>#REF!</f>
        <v>#REF!</v>
      </c>
      <c r="Y51" s="148" t="e">
        <f>#REF!</f>
        <v>#REF!</v>
      </c>
      <c r="Z51" s="148" t="e">
        <f>#REF!</f>
        <v>#REF!</v>
      </c>
      <c r="AA51" s="148" t="e">
        <f>#REF!</f>
        <v>#REF!</v>
      </c>
      <c r="AB51" s="148" t="e">
        <f>#REF!</f>
        <v>#REF!</v>
      </c>
      <c r="AC51" s="148" t="e">
        <f>#REF!</f>
        <v>#REF!</v>
      </c>
      <c r="AD51" s="148" t="e">
        <f>#REF!</f>
        <v>#REF!</v>
      </c>
      <c r="AE51" s="148" t="e">
        <f>#REF!</f>
        <v>#REF!</v>
      </c>
      <c r="AF51" s="148" t="e">
        <f>#REF!</f>
        <v>#REF!</v>
      </c>
      <c r="AG51" s="148" t="e">
        <f>#REF!</f>
        <v>#REF!</v>
      </c>
      <c r="AH51" s="150" t="e">
        <f>#REF!</f>
        <v>#REF!</v>
      </c>
      <c r="AI51" s="155" t="s">
        <v>83</v>
      </c>
      <c r="AJ51" s="156" t="s">
        <v>83</v>
      </c>
      <c r="AK51" s="157" t="s">
        <v>83</v>
      </c>
      <c r="AL51" s="39"/>
      <c r="AM51" s="39"/>
      <c r="AO51" s="1"/>
    </row>
    <row r="52" spans="2:43" ht="12.75" customHeight="1" x14ac:dyDescent="0.25">
      <c r="B52" s="373">
        <f>B47+1</f>
        <v>12</v>
      </c>
      <c r="C52" s="374" t="s">
        <v>0</v>
      </c>
      <c r="D52" s="367" t="s">
        <v>2</v>
      </c>
      <c r="E52" s="139"/>
      <c r="F52" s="140" t="s">
        <v>70</v>
      </c>
      <c r="G52" s="111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7"/>
      <c r="AI52" s="274" t="s">
        <v>33</v>
      </c>
      <c r="AJ52" s="277" t="s">
        <v>33</v>
      </c>
      <c r="AK52" s="278" t="s">
        <v>33</v>
      </c>
      <c r="AL52" s="228" t="e">
        <f>IF(COUNTA(G52:AK52)=0,"",IF(#REF!=1,"OK",IF(#REF!=1,"OK","NG")))</f>
        <v>#REF!</v>
      </c>
      <c r="AM52" s="1"/>
      <c r="AN52" t="e">
        <f>SUM(COUNTIF(G52:AK52,{"休"}))-AO52</f>
        <v>#REF!</v>
      </c>
      <c r="AO52" s="230" t="e">
        <f>IF(B$52=12,IF(AL52="",0,3))</f>
        <v>#REF!</v>
      </c>
      <c r="AP52">
        <f>SUM(COUNTIF(G52:AK52,{"■"}))</f>
        <v>0</v>
      </c>
      <c r="AQ52" t="e">
        <f>AN52+AP52</f>
        <v>#REF!</v>
      </c>
    </row>
    <row r="53" spans="2:43" ht="12.75" customHeight="1" x14ac:dyDescent="0.25">
      <c r="B53" s="373"/>
      <c r="C53" s="374"/>
      <c r="D53" s="368"/>
      <c r="E53" s="137"/>
      <c r="F53" s="138" t="s">
        <v>71</v>
      </c>
      <c r="G53" s="114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20"/>
      <c r="AI53" s="275" t="s">
        <v>33</v>
      </c>
      <c r="AJ53" s="279" t="s">
        <v>33</v>
      </c>
      <c r="AK53" s="280" t="s">
        <v>33</v>
      </c>
      <c r="AL53" s="229" t="e">
        <f>IF(COUNTA(G53:AK53)=0,"",IF(#REF!=1,"OK",IF(#REF!=1,"OK","NG")))</f>
        <v>#REF!</v>
      </c>
      <c r="AM53" s="1"/>
      <c r="AN53" t="e">
        <f>SUM(COUNTIF(G53:AK53,{"休"}))-AO53</f>
        <v>#REF!</v>
      </c>
      <c r="AO53" s="230" t="e">
        <f>IF(B$52=12,IF(AL53="",0,3))</f>
        <v>#REF!</v>
      </c>
      <c r="AP53">
        <f>SUM(COUNTIF(G53:AK53,{"■"}))</f>
        <v>0</v>
      </c>
      <c r="AQ53" t="e">
        <f>AN53+AP53</f>
        <v>#REF!</v>
      </c>
    </row>
    <row r="54" spans="2:43" ht="12.75" customHeight="1" x14ac:dyDescent="0.25">
      <c r="B54" s="373"/>
      <c r="C54" s="374"/>
      <c r="D54" s="369" t="s">
        <v>3</v>
      </c>
      <c r="E54" s="139"/>
      <c r="F54" s="140" t="s">
        <v>70</v>
      </c>
      <c r="G54" s="111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7"/>
      <c r="AI54" s="274" t="s">
        <v>33</v>
      </c>
      <c r="AJ54" s="277" t="s">
        <v>33</v>
      </c>
      <c r="AK54" s="278" t="s">
        <v>33</v>
      </c>
      <c r="AL54" s="228" t="e">
        <f>IF(COUNTA(G54:AK54)=0,"",IF(#REF!=1,"OK",IF(#REF!=1,"OK","NG")))</f>
        <v>#REF!</v>
      </c>
      <c r="AM54" s="1"/>
      <c r="AN54" t="e">
        <f>SUM(COUNTIF(G54:AK54,{"休"}))-AO54</f>
        <v>#REF!</v>
      </c>
      <c r="AO54" s="230" t="e">
        <f>IF(B$52=12,IF(AL54="",0,3))</f>
        <v>#REF!</v>
      </c>
      <c r="AP54">
        <f>SUM(COUNTIF(G54:AK54,{"■"}))</f>
        <v>0</v>
      </c>
      <c r="AQ54" t="e">
        <f>AN54+AP54</f>
        <v>#REF!</v>
      </c>
    </row>
    <row r="55" spans="2:43" ht="12.75" customHeight="1" thickBot="1" x14ac:dyDescent="0.3">
      <c r="B55" s="86"/>
      <c r="C55" s="87"/>
      <c r="D55" s="368"/>
      <c r="E55" s="141"/>
      <c r="F55" s="138" t="s">
        <v>71</v>
      </c>
      <c r="G55" s="43"/>
      <c r="H55" s="44"/>
      <c r="I55" s="44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132"/>
      <c r="AI55" s="276" t="s">
        <v>33</v>
      </c>
      <c r="AJ55" s="281" t="s">
        <v>33</v>
      </c>
      <c r="AK55" s="282" t="s">
        <v>33</v>
      </c>
      <c r="AL55" s="229" t="e">
        <f>IF(COUNTA(G55:AK55)=0,"",IF(#REF!=1,"OK",IF(#REF!=1,"OK","NG")))</f>
        <v>#REF!</v>
      </c>
      <c r="AM55" s="1"/>
      <c r="AN55" t="e">
        <f>SUM(COUNTIF(G55:AK55,{"休"}))-AO55</f>
        <v>#REF!</v>
      </c>
      <c r="AO55" s="230" t="e">
        <f>IF(B$52=12,IF(AL55="",0,3))</f>
        <v>#REF!</v>
      </c>
      <c r="AP55">
        <f>SUM(COUNTIF(G55:AK55,{"■"}))</f>
        <v>0</v>
      </c>
      <c r="AQ55" t="e">
        <f>AN55+AP55</f>
        <v>#REF!</v>
      </c>
    </row>
    <row r="56" spans="2:43" ht="12.75" customHeight="1" x14ac:dyDescent="0.25">
      <c r="B56" s="378" t="str">
        <f>+初期入力!D4+1&amp;"年"</f>
        <v>2027年</v>
      </c>
      <c r="C56" s="379"/>
      <c r="D56" s="375" t="s">
        <v>68</v>
      </c>
      <c r="E56" s="376"/>
      <c r="F56" s="380"/>
      <c r="G56" s="158" t="s">
        <v>85</v>
      </c>
      <c r="H56" s="159" t="s">
        <v>85</v>
      </c>
      <c r="I56" s="160" t="s">
        <v>85</v>
      </c>
      <c r="J56" s="161" t="e">
        <f>#REF!</f>
        <v>#REF!</v>
      </c>
      <c r="K56" s="162" t="e">
        <f>#REF!</f>
        <v>#REF!</v>
      </c>
      <c r="L56" s="162" t="e">
        <f>#REF!</f>
        <v>#REF!</v>
      </c>
      <c r="M56" s="162" t="e">
        <f>#REF!</f>
        <v>#REF!</v>
      </c>
      <c r="N56" s="162" t="e">
        <f>#REF!</f>
        <v>#REF!</v>
      </c>
      <c r="O56" s="162" t="e">
        <f>#REF!</f>
        <v>#REF!</v>
      </c>
      <c r="P56" s="162" t="e">
        <f>#REF!</f>
        <v>#REF!</v>
      </c>
      <c r="Q56" s="162" t="e">
        <f>#REF!</f>
        <v>#REF!</v>
      </c>
      <c r="R56" s="162" t="e">
        <f>#REF!</f>
        <v>#REF!</v>
      </c>
      <c r="S56" s="162" t="e">
        <f>#REF!</f>
        <v>#REF!</v>
      </c>
      <c r="T56" s="162" t="e">
        <f>#REF!</f>
        <v>#REF!</v>
      </c>
      <c r="U56" s="162" t="e">
        <f>#REF!</f>
        <v>#REF!</v>
      </c>
      <c r="V56" s="162" t="e">
        <f>#REF!</f>
        <v>#REF!</v>
      </c>
      <c r="W56" s="162" t="e">
        <f>#REF!</f>
        <v>#REF!</v>
      </c>
      <c r="X56" s="162" t="e">
        <f>#REF!</f>
        <v>#REF!</v>
      </c>
      <c r="Y56" s="162" t="e">
        <f>#REF!</f>
        <v>#REF!</v>
      </c>
      <c r="Z56" s="162" t="e">
        <f>#REF!</f>
        <v>#REF!</v>
      </c>
      <c r="AA56" s="162" t="e">
        <f>#REF!</f>
        <v>#REF!</v>
      </c>
      <c r="AB56" s="162" t="e">
        <f>#REF!</f>
        <v>#REF!</v>
      </c>
      <c r="AC56" s="162" t="e">
        <f>#REF!</f>
        <v>#REF!</v>
      </c>
      <c r="AD56" s="162" t="e">
        <f>#REF!</f>
        <v>#REF!</v>
      </c>
      <c r="AE56" s="162" t="e">
        <f>#REF!</f>
        <v>#REF!</v>
      </c>
      <c r="AF56" s="162" t="e">
        <f>#REF!</f>
        <v>#REF!</v>
      </c>
      <c r="AG56" s="162" t="e">
        <f>#REF!</f>
        <v>#REF!</v>
      </c>
      <c r="AH56" s="162" t="e">
        <f>#REF!</f>
        <v>#REF!</v>
      </c>
      <c r="AI56" s="154" t="e">
        <f>#REF!</f>
        <v>#REF!</v>
      </c>
      <c r="AJ56" s="154" t="e">
        <f>#REF!</f>
        <v>#REF!</v>
      </c>
      <c r="AK56" s="163" t="e">
        <f>#REF!</f>
        <v>#REF!</v>
      </c>
      <c r="AL56" s="39"/>
      <c r="AM56" s="39"/>
      <c r="AO56" s="1"/>
    </row>
    <row r="57" spans="2:43" ht="12.75" customHeight="1" x14ac:dyDescent="0.25">
      <c r="B57" s="373">
        <f>B8-2</f>
        <v>1</v>
      </c>
      <c r="C57" s="374" t="s">
        <v>0</v>
      </c>
      <c r="D57" s="367" t="s">
        <v>2</v>
      </c>
      <c r="E57" s="139"/>
      <c r="F57" s="140" t="s">
        <v>70</v>
      </c>
      <c r="G57" s="274" t="s">
        <v>33</v>
      </c>
      <c r="H57" s="277" t="s">
        <v>33</v>
      </c>
      <c r="I57" s="278" t="s">
        <v>33</v>
      </c>
      <c r="J57" s="118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3"/>
      <c r="AL57" s="228" t="e">
        <f>IF(COUNTA(G57:AK57)=0,"",IF(#REF!=1,"OK",IF(#REF!=1,"OK","NG")))</f>
        <v>#REF!</v>
      </c>
      <c r="AM57" s="1"/>
      <c r="AN57" t="e">
        <f>SUM(COUNTIF(G57:AK57,{"休"}))-AO57</f>
        <v>#REF!</v>
      </c>
      <c r="AO57" s="230" t="e">
        <f>IF(B$57=1,IF(AL57="",0,3))</f>
        <v>#REF!</v>
      </c>
      <c r="AP57">
        <f>SUM(COUNTIF(G57:AK57,{"■"}))</f>
        <v>0</v>
      </c>
      <c r="AQ57" t="e">
        <f>AN57+AP57</f>
        <v>#REF!</v>
      </c>
    </row>
    <row r="58" spans="2:43" ht="12.75" customHeight="1" x14ac:dyDescent="0.25">
      <c r="B58" s="373"/>
      <c r="C58" s="374"/>
      <c r="D58" s="368"/>
      <c r="E58" s="137"/>
      <c r="F58" s="138" t="s">
        <v>71</v>
      </c>
      <c r="G58" s="275" t="s">
        <v>33</v>
      </c>
      <c r="H58" s="279" t="s">
        <v>33</v>
      </c>
      <c r="I58" s="280" t="s">
        <v>33</v>
      </c>
      <c r="J58" s="121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6"/>
      <c r="AL58" s="229" t="e">
        <f>IF(COUNTA(G58:AK58)=0,"",IF(#REF!=1,"OK",IF(#REF!=1,"OK","NG")))</f>
        <v>#REF!</v>
      </c>
      <c r="AM58" s="1"/>
      <c r="AN58" t="e">
        <f>SUM(COUNTIF(G58:AK58,{"休"}))-AO58</f>
        <v>#REF!</v>
      </c>
      <c r="AO58" s="230" t="e">
        <f>IF(B$57=1,IF(AL58="",0,3))</f>
        <v>#REF!</v>
      </c>
      <c r="AP58">
        <f>SUM(COUNTIF(G58:AK58,{"■"}))</f>
        <v>0</v>
      </c>
      <c r="AQ58" t="e">
        <f>AN58+AP58</f>
        <v>#REF!</v>
      </c>
    </row>
    <row r="59" spans="2:43" ht="12.75" customHeight="1" x14ac:dyDescent="0.25">
      <c r="B59" s="373"/>
      <c r="C59" s="374"/>
      <c r="D59" s="369" t="s">
        <v>3</v>
      </c>
      <c r="E59" s="139"/>
      <c r="F59" s="140" t="s">
        <v>70</v>
      </c>
      <c r="G59" s="274" t="s">
        <v>33</v>
      </c>
      <c r="H59" s="277" t="s">
        <v>33</v>
      </c>
      <c r="I59" s="278" t="s">
        <v>33</v>
      </c>
      <c r="J59" s="118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3"/>
      <c r="AL59" s="228" t="e">
        <f>IF(COUNTA(G59:AK59)=0,"",IF(#REF!=1,"OK",IF(#REF!=1,"OK","NG")))</f>
        <v>#REF!</v>
      </c>
      <c r="AM59" s="1"/>
      <c r="AN59" t="e">
        <f>SUM(COUNTIF(G59:AK59,{"休"}))-AO59</f>
        <v>#REF!</v>
      </c>
      <c r="AO59" s="230" t="e">
        <f>IF(B$57=1,IF(AL59="",0,3))</f>
        <v>#REF!</v>
      </c>
      <c r="AP59">
        <f>SUM(COUNTIF(G59:AK59,{"■"}))</f>
        <v>0</v>
      </c>
      <c r="AQ59" t="e">
        <f>AN59+AP59</f>
        <v>#REF!</v>
      </c>
    </row>
    <row r="60" spans="2:43" ht="12.75" customHeight="1" thickBot="1" x14ac:dyDescent="0.3">
      <c r="B60" s="125"/>
      <c r="C60" s="126"/>
      <c r="D60" s="368"/>
      <c r="E60" s="137"/>
      <c r="F60" s="138" t="s">
        <v>71</v>
      </c>
      <c r="G60" s="276" t="s">
        <v>33</v>
      </c>
      <c r="H60" s="281" t="s">
        <v>33</v>
      </c>
      <c r="I60" s="282" t="s">
        <v>33</v>
      </c>
      <c r="J60" s="134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15"/>
      <c r="AJ60" s="115"/>
      <c r="AK60" s="116"/>
      <c r="AL60" s="229" t="e">
        <f>IF(COUNTA(G60:AK60)=0,"",IF(#REF!=1,"OK",IF(#REF!=1,"OK","NG")))</f>
        <v>#REF!</v>
      </c>
      <c r="AM60" s="1"/>
      <c r="AN60" t="e">
        <f>SUM(COUNTIF(G60:AK60,{"休"}))-AO60</f>
        <v>#REF!</v>
      </c>
      <c r="AO60" s="230" t="e">
        <f>IF(B$57=1,IF(AL60="",0,3))</f>
        <v>#REF!</v>
      </c>
      <c r="AP60">
        <f>SUM(COUNTIF(G60:AK60,{"■"}))</f>
        <v>0</v>
      </c>
      <c r="AQ60" t="e">
        <f>AN60+AP60</f>
        <v>#REF!</v>
      </c>
    </row>
    <row r="61" spans="2:43" ht="12.75" customHeight="1" x14ac:dyDescent="0.25">
      <c r="B61" s="123"/>
      <c r="C61" s="124"/>
      <c r="D61" s="370" t="s">
        <v>68</v>
      </c>
      <c r="E61" s="371"/>
      <c r="F61" s="372"/>
      <c r="G61" s="164" t="e">
        <f>#REF!</f>
        <v>#REF!</v>
      </c>
      <c r="H61" s="154" t="e">
        <f>#REF!</f>
        <v>#REF!</v>
      </c>
      <c r="I61" s="154" t="e">
        <f>#REF!</f>
        <v>#REF!</v>
      </c>
      <c r="J61" s="154" t="e">
        <f>#REF!</f>
        <v>#REF!</v>
      </c>
      <c r="K61" s="154" t="e">
        <f>#REF!</f>
        <v>#REF!</v>
      </c>
      <c r="L61" s="154" t="e">
        <f>#REF!</f>
        <v>#REF!</v>
      </c>
      <c r="M61" s="154" t="e">
        <f>#REF!</f>
        <v>#REF!</v>
      </c>
      <c r="N61" s="154" t="e">
        <f>#REF!</f>
        <v>#REF!</v>
      </c>
      <c r="O61" s="154" t="e">
        <f>#REF!</f>
        <v>#REF!</v>
      </c>
      <c r="P61" s="154" t="e">
        <f>#REF!</f>
        <v>#REF!</v>
      </c>
      <c r="Q61" s="154" t="e">
        <f>#REF!</f>
        <v>#REF!</v>
      </c>
      <c r="R61" s="154" t="e">
        <f>#REF!</f>
        <v>#REF!</v>
      </c>
      <c r="S61" s="154" t="e">
        <f>#REF!</f>
        <v>#REF!</v>
      </c>
      <c r="T61" s="154" t="e">
        <f>#REF!</f>
        <v>#REF!</v>
      </c>
      <c r="U61" s="154" t="e">
        <f>#REF!</f>
        <v>#REF!</v>
      </c>
      <c r="V61" s="154" t="e">
        <f>#REF!</f>
        <v>#REF!</v>
      </c>
      <c r="W61" s="154" t="e">
        <f>#REF!</f>
        <v>#REF!</v>
      </c>
      <c r="X61" s="154" t="e">
        <f>#REF!</f>
        <v>#REF!</v>
      </c>
      <c r="Y61" s="154" t="e">
        <f>#REF!</f>
        <v>#REF!</v>
      </c>
      <c r="Z61" s="154" t="e">
        <f>#REF!</f>
        <v>#REF!</v>
      </c>
      <c r="AA61" s="154" t="e">
        <f>#REF!</f>
        <v>#REF!</v>
      </c>
      <c r="AB61" s="154" t="e">
        <f>#REF!</f>
        <v>#REF!</v>
      </c>
      <c r="AC61" s="154" t="e">
        <f>#REF!</f>
        <v>#REF!</v>
      </c>
      <c r="AD61" s="154" t="e">
        <f>#REF!</f>
        <v>#REF!</v>
      </c>
      <c r="AE61" s="154" t="e">
        <f>#REF!</f>
        <v>#REF!</v>
      </c>
      <c r="AF61" s="154" t="e">
        <f>#REF!</f>
        <v>#REF!</v>
      </c>
      <c r="AG61" s="154" t="e">
        <f>#REF!</f>
        <v>#REF!</v>
      </c>
      <c r="AH61" s="154" t="e">
        <f>#REF!</f>
        <v>#REF!</v>
      </c>
      <c r="AI61" s="154" t="e">
        <f>#REF!</f>
        <v>#REF!</v>
      </c>
      <c r="AJ61" s="154"/>
      <c r="AK61" s="163"/>
      <c r="AL61" s="39"/>
      <c r="AM61" s="39"/>
    </row>
    <row r="62" spans="2:43" ht="12.75" customHeight="1" x14ac:dyDescent="0.25">
      <c r="B62" s="373">
        <f>B57+1</f>
        <v>2</v>
      </c>
      <c r="C62" s="374" t="s">
        <v>0</v>
      </c>
      <c r="D62" s="367" t="s">
        <v>2</v>
      </c>
      <c r="E62" s="139"/>
      <c r="F62" s="140" t="s">
        <v>70</v>
      </c>
      <c r="G62" s="111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3"/>
      <c r="AL62" s="228" t="str">
        <f>IF(COUNTA(G62:AK62)=0,"",IF(#REF!=1,"OK",IF(#REF!=1,"OK","NG")))</f>
        <v/>
      </c>
      <c r="AM62" s="1"/>
      <c r="AN62">
        <f>SUM(COUNTIF(G62:AK62,{"休"}))</f>
        <v>0</v>
      </c>
      <c r="AP62">
        <f>SUM(COUNTIF(G62:AK62,{"■"}))</f>
        <v>0</v>
      </c>
      <c r="AQ62">
        <f>AN62+AP62</f>
        <v>0</v>
      </c>
    </row>
    <row r="63" spans="2:43" ht="12.75" customHeight="1" x14ac:dyDescent="0.25">
      <c r="B63" s="373"/>
      <c r="C63" s="374"/>
      <c r="D63" s="368"/>
      <c r="E63" s="137"/>
      <c r="F63" s="138" t="s">
        <v>71</v>
      </c>
      <c r="G63" s="114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6"/>
      <c r="AL63" s="229" t="str">
        <f>IF(COUNTA(G63:AK63)=0,"",IF(#REF!=1,"OK",IF(#REF!=1,"OK","NG")))</f>
        <v/>
      </c>
      <c r="AM63" s="1"/>
      <c r="AN63">
        <f>SUM(COUNTIF(G63:AK63,{"休"}))</f>
        <v>0</v>
      </c>
      <c r="AP63">
        <f>SUM(COUNTIF(G63:AK63,{"■"}))</f>
        <v>0</v>
      </c>
      <c r="AQ63">
        <f>AN63+AP63</f>
        <v>0</v>
      </c>
    </row>
    <row r="64" spans="2:43" ht="12.75" customHeight="1" x14ac:dyDescent="0.25">
      <c r="B64" s="373"/>
      <c r="C64" s="374"/>
      <c r="D64" s="369" t="s">
        <v>3</v>
      </c>
      <c r="E64" s="139"/>
      <c r="F64" s="140" t="s">
        <v>70</v>
      </c>
      <c r="G64" s="111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3"/>
      <c r="AL64" s="228" t="str">
        <f>IF(COUNTA(G64:AK64)=0,"",IF(#REF!=1,"OK",IF(#REF!=1,"OK","NG")))</f>
        <v/>
      </c>
      <c r="AM64" s="1"/>
      <c r="AN64">
        <f>SUM(COUNTIF(G64:AK64,{"休"}))</f>
        <v>0</v>
      </c>
      <c r="AP64">
        <f>SUM(COUNTIF(G64:AK64,{"■"}))</f>
        <v>0</v>
      </c>
      <c r="AQ64">
        <f>AN64+AP64</f>
        <v>0</v>
      </c>
    </row>
    <row r="65" spans="2:43" ht="12.75" customHeight="1" x14ac:dyDescent="0.25">
      <c r="B65" s="86"/>
      <c r="C65" s="87"/>
      <c r="D65" s="368"/>
      <c r="E65" s="141"/>
      <c r="F65" s="138" t="s">
        <v>71</v>
      </c>
      <c r="G65" s="70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9"/>
      <c r="AL65" s="229" t="str">
        <f>IF(COUNTA(G65:AK65)=0,"",IF(#REF!=1,"OK",IF(#REF!=1,"OK","NG")))</f>
        <v/>
      </c>
      <c r="AM65" s="1"/>
      <c r="AN65">
        <f>SUM(COUNTIF(G65:AK65,{"休"}))</f>
        <v>0</v>
      </c>
      <c r="AP65">
        <f>SUM(COUNTIF(G65:AK65,{"■"}))</f>
        <v>0</v>
      </c>
      <c r="AQ65">
        <f>AN65+AP65</f>
        <v>0</v>
      </c>
    </row>
    <row r="66" spans="2:43" ht="12.75" customHeight="1" x14ac:dyDescent="0.25">
      <c r="B66" s="130"/>
      <c r="C66" s="131"/>
      <c r="D66" s="375" t="s">
        <v>68</v>
      </c>
      <c r="E66" s="376"/>
      <c r="F66" s="377"/>
      <c r="G66" s="147" t="e">
        <f>#REF!</f>
        <v>#REF!</v>
      </c>
      <c r="H66" s="148" t="e">
        <f>#REF!</f>
        <v>#REF!</v>
      </c>
      <c r="I66" s="148" t="e">
        <f>#REF!</f>
        <v>#REF!</v>
      </c>
      <c r="J66" s="148" t="e">
        <f>#REF!</f>
        <v>#REF!</v>
      </c>
      <c r="K66" s="148" t="e">
        <f>#REF!</f>
        <v>#REF!</v>
      </c>
      <c r="L66" s="148" t="e">
        <f>#REF!</f>
        <v>#REF!</v>
      </c>
      <c r="M66" s="148" t="e">
        <f>#REF!</f>
        <v>#REF!</v>
      </c>
      <c r="N66" s="148" t="e">
        <f>#REF!</f>
        <v>#REF!</v>
      </c>
      <c r="O66" s="148" t="e">
        <f>#REF!</f>
        <v>#REF!</v>
      </c>
      <c r="P66" s="148" t="e">
        <f>#REF!</f>
        <v>#REF!</v>
      </c>
      <c r="Q66" s="148" t="e">
        <f>#REF!</f>
        <v>#REF!</v>
      </c>
      <c r="R66" s="148" t="e">
        <f>#REF!</f>
        <v>#REF!</v>
      </c>
      <c r="S66" s="148" t="e">
        <f>#REF!</f>
        <v>#REF!</v>
      </c>
      <c r="T66" s="148" t="e">
        <f>#REF!</f>
        <v>#REF!</v>
      </c>
      <c r="U66" s="148" t="e">
        <f>#REF!</f>
        <v>#REF!</v>
      </c>
      <c r="V66" s="148" t="e">
        <f>#REF!</f>
        <v>#REF!</v>
      </c>
      <c r="W66" s="148" t="e">
        <f>#REF!</f>
        <v>#REF!</v>
      </c>
      <c r="X66" s="148" t="e">
        <f>#REF!</f>
        <v>#REF!</v>
      </c>
      <c r="Y66" s="148" t="e">
        <f>#REF!</f>
        <v>#REF!</v>
      </c>
      <c r="Z66" s="148" t="e">
        <f>#REF!</f>
        <v>#REF!</v>
      </c>
      <c r="AA66" s="148" t="e">
        <f>#REF!</f>
        <v>#REF!</v>
      </c>
      <c r="AB66" s="148" t="e">
        <f>#REF!</f>
        <v>#REF!</v>
      </c>
      <c r="AC66" s="148" t="e">
        <f>#REF!</f>
        <v>#REF!</v>
      </c>
      <c r="AD66" s="148" t="e">
        <f>#REF!</f>
        <v>#REF!</v>
      </c>
      <c r="AE66" s="148" t="e">
        <f>#REF!</f>
        <v>#REF!</v>
      </c>
      <c r="AF66" s="148" t="e">
        <f>#REF!</f>
        <v>#REF!</v>
      </c>
      <c r="AG66" s="148" t="e">
        <f>#REF!</f>
        <v>#REF!</v>
      </c>
      <c r="AH66" s="148" t="e">
        <f>#REF!</f>
        <v>#REF!</v>
      </c>
      <c r="AI66" s="148" t="e">
        <f>#REF!</f>
        <v>#REF!</v>
      </c>
      <c r="AJ66" s="148" t="e">
        <f>#REF!</f>
        <v>#REF!</v>
      </c>
      <c r="AK66" s="149" t="e">
        <f>#REF!</f>
        <v>#REF!</v>
      </c>
      <c r="AL66" s="39"/>
      <c r="AM66" s="39"/>
    </row>
    <row r="67" spans="2:43" ht="12.75" customHeight="1" x14ac:dyDescent="0.25">
      <c r="B67" s="373">
        <f>B62+1</f>
        <v>3</v>
      </c>
      <c r="C67" s="374" t="s">
        <v>0</v>
      </c>
      <c r="D67" s="367" t="s">
        <v>2</v>
      </c>
      <c r="E67" s="139"/>
      <c r="F67" s="140" t="s">
        <v>70</v>
      </c>
      <c r="G67" s="111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3"/>
      <c r="AL67" s="228" t="str">
        <f>IF(COUNTA(G67:AK67)=0,"",IF(#REF!=1,"OK",IF(#REF!=1,"OK","NG")))</f>
        <v/>
      </c>
      <c r="AM67" s="1"/>
      <c r="AN67">
        <f>SUM(COUNTIF(G67:AK67,{"休"}))</f>
        <v>0</v>
      </c>
      <c r="AP67">
        <f>SUM(COUNTIF(G67:AK67,{"■"}))</f>
        <v>0</v>
      </c>
      <c r="AQ67">
        <f>AN67+AP67</f>
        <v>0</v>
      </c>
    </row>
    <row r="68" spans="2:43" ht="12.75" customHeight="1" x14ac:dyDescent="0.25">
      <c r="B68" s="373"/>
      <c r="C68" s="374"/>
      <c r="D68" s="368"/>
      <c r="E68" s="137"/>
      <c r="F68" s="138" t="s">
        <v>71</v>
      </c>
      <c r="G68" s="114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6"/>
      <c r="AL68" s="229" t="str">
        <f>IF(COUNTA(G68:AK68)=0,"",IF(#REF!=1,"OK",IF(#REF!=1,"OK","NG")))</f>
        <v/>
      </c>
      <c r="AM68" s="1"/>
      <c r="AN68">
        <f>SUM(COUNTIF(G68:AK68,{"休"}))</f>
        <v>0</v>
      </c>
      <c r="AP68">
        <f>SUM(COUNTIF(G68:AK68,{"■"}))</f>
        <v>0</v>
      </c>
      <c r="AQ68">
        <f>AN68+AP68</f>
        <v>0</v>
      </c>
    </row>
    <row r="69" spans="2:43" ht="12.75" customHeight="1" x14ac:dyDescent="0.25">
      <c r="B69" s="373"/>
      <c r="C69" s="374"/>
      <c r="D69" s="369" t="s">
        <v>3</v>
      </c>
      <c r="E69" s="139"/>
      <c r="F69" s="140" t="s">
        <v>70</v>
      </c>
      <c r="G69" s="111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3"/>
      <c r="AL69" s="228" t="str">
        <f>IF(COUNTA(G69:AK69)=0,"",IF(#REF!=1,"OK",IF(#REF!=1,"OK","NG")))</f>
        <v/>
      </c>
      <c r="AM69" s="1"/>
      <c r="AN69">
        <f>SUM(COUNTIF(G69:AK69,{"休"}))</f>
        <v>0</v>
      </c>
      <c r="AP69">
        <f>SUM(COUNTIF(G69:AK69,{"■"}))</f>
        <v>0</v>
      </c>
      <c r="AQ69">
        <f>AN69+AP69</f>
        <v>0</v>
      </c>
    </row>
    <row r="70" spans="2:43" ht="12.75" customHeight="1" x14ac:dyDescent="0.25">
      <c r="B70" s="125"/>
      <c r="C70" s="126"/>
      <c r="D70" s="368"/>
      <c r="E70" s="137"/>
      <c r="F70" s="138" t="s">
        <v>71</v>
      </c>
      <c r="G70" s="114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6"/>
      <c r="AL70" s="229" t="str">
        <f>IF(COUNTA(G70:AK70)=0,"",IF(#REF!=1,"OK",IF(#REF!=1,"OK","NG")))</f>
        <v/>
      </c>
      <c r="AM70" s="1"/>
      <c r="AN70">
        <f>SUM(COUNTIF(G70:AK70,{"休"}))</f>
        <v>0</v>
      </c>
      <c r="AP70">
        <f>SUM(COUNTIF(G70:AK70,{"■"}))</f>
        <v>0</v>
      </c>
      <c r="AQ70">
        <f>AN70+AP70</f>
        <v>0</v>
      </c>
    </row>
    <row r="71" spans="2:43" ht="13.5" customHeight="1" thickBot="1" x14ac:dyDescent="0.3">
      <c r="G71" s="11" t="s">
        <v>34</v>
      </c>
      <c r="H71" s="11"/>
      <c r="I71" s="11"/>
      <c r="J71" s="11"/>
      <c r="K71" s="11"/>
      <c r="L71" s="11"/>
    </row>
    <row r="72" spans="2:43" ht="18" customHeight="1" thickBot="1" x14ac:dyDescent="0.3">
      <c r="N72" s="341" t="s">
        <v>9</v>
      </c>
      <c r="O72" s="342"/>
      <c r="P72" s="343"/>
      <c r="Q72" s="72"/>
      <c r="R72" s="73"/>
      <c r="S72" s="215"/>
      <c r="T72" s="74"/>
      <c r="U72" s="216"/>
      <c r="V72" s="216"/>
      <c r="W72" s="216"/>
      <c r="X72" s="216"/>
      <c r="Y72" s="37"/>
      <c r="Z72" s="74"/>
      <c r="AA72" s="215"/>
      <c r="AB72" s="216"/>
      <c r="AC72" s="73"/>
      <c r="AD72" s="215"/>
      <c r="AE72" s="74"/>
      <c r="AF72" s="216"/>
      <c r="AG72" s="216"/>
      <c r="AH72" s="216"/>
      <c r="AI72" s="74"/>
      <c r="AJ72" s="74"/>
      <c r="AK72" s="215"/>
      <c r="AL72" s="38"/>
      <c r="AM72" s="38"/>
      <c r="AN72">
        <f>AN6+AN11+AN16+AN21+AN26+AN31+AN36+AN41+AN46+AN51+AN56+AN61+AN66</f>
        <v>0</v>
      </c>
      <c r="AP72">
        <f>AP6+AP11+AP16+AP21+AP26+AP31+AP36+AP41+AP46+AP51+AP56+AP61+AP66</f>
        <v>0</v>
      </c>
      <c r="AQ72">
        <f>AQ6+AQ11+AQ16+AQ21+AQ26+AQ31+AQ36+AQ41+AQ46+AQ51+AQ56+AQ61+AQ66</f>
        <v>0</v>
      </c>
    </row>
    <row r="73" spans="2:43" ht="18" customHeight="1" x14ac:dyDescent="0.25">
      <c r="N73" s="336" t="s">
        <v>66</v>
      </c>
      <c r="O73" s="245"/>
      <c r="P73" s="246" t="s">
        <v>74</v>
      </c>
      <c r="Q73" s="247" t="s">
        <v>75</v>
      </c>
      <c r="R73" s="248" t="s">
        <v>76</v>
      </c>
      <c r="S73" s="249"/>
      <c r="T73" s="249"/>
      <c r="U73" s="249"/>
      <c r="V73" s="248"/>
      <c r="W73" s="248"/>
      <c r="X73" s="165"/>
      <c r="Y73" s="167"/>
      <c r="Z73" s="345" t="s">
        <v>69</v>
      </c>
      <c r="AA73" s="346"/>
      <c r="AB73" s="91"/>
      <c r="AC73" s="88"/>
      <c r="AD73" s="89"/>
      <c r="AE73" s="90"/>
      <c r="AF73" s="91"/>
      <c r="AG73" s="91"/>
      <c r="AH73" s="91"/>
      <c r="AI73" s="90"/>
      <c r="AJ73" s="90"/>
      <c r="AK73" s="217"/>
      <c r="AL73" s="38"/>
      <c r="AM73" s="38"/>
    </row>
    <row r="74" spans="2:43" ht="18" customHeight="1" x14ac:dyDescent="0.25">
      <c r="N74" s="337"/>
      <c r="O74" s="98"/>
      <c r="P74" s="250"/>
      <c r="Q74" s="251" t="s">
        <v>24</v>
      </c>
      <c r="R74" s="356" t="e">
        <f>CONCATENATE($AN$75+$AO$75&amp;"日","/",$AQ$75+$AO$75&amp;"日")</f>
        <v>#REF!</v>
      </c>
      <c r="S74" s="356"/>
      <c r="T74" s="252"/>
      <c r="U74" s="252"/>
      <c r="V74" s="253"/>
      <c r="W74" s="253"/>
      <c r="X74" s="103"/>
      <c r="Y74" s="167"/>
      <c r="Z74" s="347"/>
      <c r="AA74" s="348"/>
      <c r="AB74" s="38"/>
      <c r="AC74" s="40"/>
      <c r="AD74" s="1"/>
      <c r="AE74" s="37"/>
      <c r="AF74" s="38"/>
      <c r="AG74" s="38"/>
      <c r="AH74" s="38"/>
      <c r="AI74" s="37"/>
      <c r="AJ74" s="37"/>
      <c r="AK74" s="220"/>
      <c r="AL74" s="38"/>
      <c r="AM74" s="38"/>
    </row>
    <row r="75" spans="2:43" ht="18" customHeight="1" x14ac:dyDescent="0.25">
      <c r="N75" s="337"/>
      <c r="O75" s="92"/>
      <c r="P75" s="254"/>
      <c r="Q75" s="234" t="s">
        <v>24</v>
      </c>
      <c r="R75" s="352" t="e">
        <f>IF(AN75=0,0,($AN$75+$AO$75)/($AQ$75+$AO$75))</f>
        <v>#REF!</v>
      </c>
      <c r="S75" s="353"/>
      <c r="T75" s="243"/>
      <c r="U75" s="339"/>
      <c r="V75" s="339"/>
      <c r="W75" s="339"/>
      <c r="X75" s="222"/>
      <c r="Y75" s="168"/>
      <c r="Z75" s="347"/>
      <c r="AA75" s="348"/>
      <c r="AB75" s="100"/>
      <c r="AC75" s="101" t="s">
        <v>25</v>
      </c>
      <c r="AD75" s="232" t="s">
        <v>24</v>
      </c>
      <c r="AE75" s="102" t="s">
        <v>26</v>
      </c>
      <c r="AF75" s="232"/>
      <c r="AG75" s="80"/>
      <c r="AH75" s="80"/>
      <c r="AI75" s="80"/>
      <c r="AK75" s="220"/>
      <c r="AM75" s="38"/>
      <c r="AN75" t="e">
        <f>AN7+AN12+AN17+AN22+AN27+AN32+AN37+AN42+AN47+AN52+AN57+AN62+AN67</f>
        <v>#REF!</v>
      </c>
      <c r="AP75">
        <f>AP7+AP12+AP17+AP22+AP27+AP32+AP37+AP42+AP47+AP52+AP57+AP62+AP67</f>
        <v>0</v>
      </c>
      <c r="AQ75" t="e">
        <f>AQ7+AQ12+AQ17+AQ22+AQ27+AQ32+AQ37+AQ42+AQ47+AQ52+AQ57+AQ62+AQ67</f>
        <v>#REF!</v>
      </c>
    </row>
    <row r="76" spans="2:43" ht="18" customHeight="1" thickBot="1" x14ac:dyDescent="0.3">
      <c r="N76" s="337"/>
      <c r="O76" s="92"/>
      <c r="P76" s="254"/>
      <c r="Q76" s="244"/>
      <c r="R76" s="340"/>
      <c r="S76" s="340"/>
      <c r="T76" s="244"/>
      <c r="U76" s="339"/>
      <c r="V76" s="339"/>
      <c r="W76" s="339"/>
      <c r="X76" s="222"/>
      <c r="Y76" s="71"/>
      <c r="Z76" s="347"/>
      <c r="AA76" s="348"/>
      <c r="AB76" s="80"/>
      <c r="AC76" s="97"/>
      <c r="AD76" s="232" t="s">
        <v>24</v>
      </c>
      <c r="AE76" s="389" t="e">
        <f>CONCATENATE($AN$78+$AO$78&amp;"日","/",$AQ$78+$AO$78&amp;"日")</f>
        <v>#REF!</v>
      </c>
      <c r="AF76" s="389"/>
      <c r="AG76" s="80"/>
      <c r="AH76" s="80"/>
      <c r="AI76" s="80"/>
      <c r="AK76" s="220"/>
      <c r="AL76" s="41"/>
      <c r="AN76" t="e">
        <f>AN8+AN13+AN18+AN23+AN28+AN33+AN38+AN43+AN48+AN53+AN58+AN63+AN69</f>
        <v>#REF!</v>
      </c>
      <c r="AP76">
        <f>AP8+AP13+AP18+AP23+AP28+AP33+AP38+AP43+AP48+AP53+AP58+AP63+AP69</f>
        <v>0</v>
      </c>
      <c r="AQ76" t="e">
        <f>AQ8+AQ13+AQ18+AQ23+AQ28+AQ33+AQ38+AQ43+AQ48+AQ53+AQ58+AQ63+AQ69</f>
        <v>#REF!</v>
      </c>
    </row>
    <row r="77" spans="2:43" ht="18" customHeight="1" thickBot="1" x14ac:dyDescent="0.3">
      <c r="N77" s="338"/>
      <c r="O77" s="227"/>
      <c r="P77" s="255" t="s">
        <v>77</v>
      </c>
      <c r="Q77" s="234" t="s">
        <v>24</v>
      </c>
      <c r="R77" s="392" t="e">
        <f>IF(#REF!=0,"",IF(#REF!=0,IF(#REF!=0,"完全週休２日（土日）達成",IF(#REF!=0,"月単位での週休２日達成",IF('実績調書【港湾版(陸上・海上)】  '!R75&gt;=0.28571,"通期での週休２日達成（補正なし）","未達成"))),IF(#REF!=0,"完全週休２日（土日）達成",IF(#REF!=0,"月単位での週休２日達成",IF('実績調書【港湾版(陸上・海上)】  '!R75&gt;=0.28571,"通期での週休２日達成（補正なし）","未達成")))))</f>
        <v>#REF!</v>
      </c>
      <c r="S77" s="393"/>
      <c r="T77" s="393"/>
      <c r="U77" s="394"/>
      <c r="V77" s="260"/>
      <c r="W77" s="260"/>
      <c r="X77" s="222"/>
      <c r="Y77" s="71"/>
      <c r="Z77" s="347"/>
      <c r="AA77" s="348"/>
      <c r="AB77" s="41"/>
      <c r="AC77" s="36"/>
      <c r="AD77" s="230" t="s">
        <v>24</v>
      </c>
      <c r="AE77" s="390" t="e">
        <f>IF(AN78=0,0,($AN$78+$AO$78)/($AQ$78+$AO$78))</f>
        <v>#REF!</v>
      </c>
      <c r="AF77" s="391"/>
      <c r="AG77" s="243"/>
      <c r="AH77" s="339"/>
      <c r="AI77" s="339"/>
      <c r="AJ77" s="339"/>
      <c r="AK77" s="222"/>
      <c r="AL77" s="41"/>
    </row>
    <row r="78" spans="2:43" ht="18" customHeight="1" thickBot="1" x14ac:dyDescent="0.3">
      <c r="N78" s="333" t="s">
        <v>67</v>
      </c>
      <c r="O78" s="95"/>
      <c r="P78" s="261" t="s">
        <v>74</v>
      </c>
      <c r="Q78" s="262" t="s">
        <v>75</v>
      </c>
      <c r="R78" s="263" t="s">
        <v>76</v>
      </c>
      <c r="S78" s="264"/>
      <c r="T78" s="264"/>
      <c r="U78" s="264"/>
      <c r="V78" s="263"/>
      <c r="W78" s="263"/>
      <c r="X78" s="221"/>
      <c r="Y78" s="167"/>
      <c r="Z78" s="347"/>
      <c r="AA78" s="348"/>
      <c r="AB78" s="100"/>
      <c r="AC78" s="101"/>
      <c r="AD78" s="170"/>
      <c r="AE78" s="102"/>
      <c r="AF78" s="170"/>
      <c r="AG78" s="80"/>
      <c r="AH78" s="80"/>
      <c r="AI78" s="80"/>
      <c r="AK78" s="103"/>
      <c r="AM78" s="41"/>
      <c r="AN78" t="e">
        <f>+AN75+AN76</f>
        <v>#REF!</v>
      </c>
      <c r="AP78">
        <f>+AP75+AP76</f>
        <v>0</v>
      </c>
      <c r="AQ78" t="e">
        <f>+AQ75+AQ76</f>
        <v>#REF!</v>
      </c>
    </row>
    <row r="79" spans="2:43" ht="18" customHeight="1" thickBot="1" x14ac:dyDescent="0.3">
      <c r="N79" s="334"/>
      <c r="O79" s="96"/>
      <c r="P79" s="257"/>
      <c r="Q79" s="256" t="s">
        <v>24</v>
      </c>
      <c r="R79" s="356" t="e">
        <f>CONCATENATE($AN$75+$AO$75&amp;"日","/",$AQ$75+$AO$75&amp;"日")</f>
        <v>#REF!</v>
      </c>
      <c r="S79" s="356"/>
      <c r="T79" s="252"/>
      <c r="U79" s="252"/>
      <c r="V79" s="252"/>
      <c r="W79" s="252"/>
      <c r="X79" s="103"/>
      <c r="Y79" s="167"/>
      <c r="Z79" s="347"/>
      <c r="AA79" s="348"/>
      <c r="AB79" s="227"/>
      <c r="AC79" s="255" t="s">
        <v>77</v>
      </c>
      <c r="AD79" s="234" t="s">
        <v>24</v>
      </c>
      <c r="AE79" s="386" t="e">
        <f>IF(#REF!+#REF!=0,"",IF(#REF!+#REF!=0,IF(#REF!+#REF!=0,"完全週休２日（土日）達成",IF(#REF!+#REF!=0,"月単位での週休２日達成",IF('実績調書【港湾版(陸上・海上)】  '!AE77&gt;=0.28571,"通期での週休２日達成（補正なし）","未達成"))),IF(#REF!+#REF!=0,"完全週休２日（土日）達成",IF(#REF!+#REF!=0,"月単位での週休２日達成",IF('実績調書【港湾版(陸上・海上)】  '!AE77&gt;=0.28571,"通期での週休２日達成（補正なし）","未達成")))))</f>
        <v>#REF!</v>
      </c>
      <c r="AF79" s="387"/>
      <c r="AG79" s="387"/>
      <c r="AH79" s="388"/>
      <c r="AI79" s="80"/>
      <c r="AK79" s="103"/>
      <c r="AM79" s="41"/>
    </row>
    <row r="80" spans="2:43" ht="18" customHeight="1" x14ac:dyDescent="0.25">
      <c r="N80" s="334"/>
      <c r="O80" s="92"/>
      <c r="P80" s="254"/>
      <c r="Q80" s="234" t="s">
        <v>24</v>
      </c>
      <c r="R80" s="354" t="e">
        <f>IF(AN76=0,0,($AN$76+$AO$76)/($AQ$76+$AO$76))</f>
        <v>#REF!</v>
      </c>
      <c r="S80" s="355"/>
      <c r="T80" s="243"/>
      <c r="U80" s="339"/>
      <c r="V80" s="339"/>
      <c r="W80" s="339"/>
      <c r="X80" s="222"/>
      <c r="Y80" s="168"/>
      <c r="Z80" s="347"/>
      <c r="AA80" s="349"/>
      <c r="AB80" s="266"/>
      <c r="AC80" s="254"/>
      <c r="AD80" s="234"/>
      <c r="AE80" s="344"/>
      <c r="AF80" s="344"/>
      <c r="AG80" s="244"/>
      <c r="AH80" s="339"/>
      <c r="AI80" s="339"/>
      <c r="AJ80" s="339"/>
      <c r="AK80" s="265"/>
      <c r="AM80" s="136"/>
    </row>
    <row r="81" spans="7:43" ht="18" customHeight="1" thickBot="1" x14ac:dyDescent="0.3">
      <c r="N81" s="334"/>
      <c r="O81" s="92"/>
      <c r="P81" s="254"/>
      <c r="Q81" s="244"/>
      <c r="R81" s="340"/>
      <c r="S81" s="340"/>
      <c r="T81" s="244"/>
      <c r="U81" s="339"/>
      <c r="V81" s="339"/>
      <c r="W81" s="339"/>
      <c r="X81" s="222"/>
      <c r="Y81" s="71"/>
      <c r="Z81" s="350"/>
      <c r="AA81" s="351"/>
      <c r="AB81" s="216"/>
      <c r="AC81" s="76"/>
      <c r="AD81" s="76"/>
      <c r="AE81" s="76"/>
      <c r="AF81" s="76"/>
      <c r="AG81" s="76"/>
      <c r="AH81" s="76"/>
      <c r="AI81" s="76"/>
      <c r="AJ81" s="76"/>
      <c r="AK81" s="104"/>
    </row>
    <row r="82" spans="7:43" ht="18" customHeight="1" thickBot="1" x14ac:dyDescent="0.3">
      <c r="N82" s="335"/>
      <c r="O82" s="258"/>
      <c r="P82" s="73" t="s">
        <v>77</v>
      </c>
      <c r="Q82" s="231" t="s">
        <v>24</v>
      </c>
      <c r="R82" s="364" t="e">
        <f>IF(#REF!=0,"",IF(#REF!=0,IF(#REF!=0,"完全週休２日（土日）達成",IF(#REF!=0,"月単位での週休２日達成",IF('実績調書【港湾版(陸上・海上)】  '!R80&gt;=0.28571,"通期での週休２日達成（補正なし）","未達成"))),IF(#REF!=0,"完全週休２日（土日）達成",IF(#REF!=0,"月単位での週休２日達成",IF('実績調書【港湾版(陸上・海上)】  '!R80&gt;=0.28571,"通期での週休２日達成（補正なし）","未達成")))))</f>
        <v>#REF!</v>
      </c>
      <c r="S82" s="365"/>
      <c r="T82" s="365"/>
      <c r="U82" s="366"/>
      <c r="V82" s="259"/>
      <c r="W82" s="259"/>
      <c r="X82" s="166"/>
      <c r="Y82" s="223"/>
      <c r="Z82" s="224"/>
      <c r="AA82" s="224"/>
      <c r="AB82" s="38"/>
    </row>
    <row r="83" spans="7:43" ht="18" customHeight="1" thickBot="1" x14ac:dyDescent="0.3">
      <c r="N83" s="80"/>
      <c r="Q83" s="1"/>
      <c r="R83" s="6"/>
      <c r="AC83" s="169"/>
      <c r="AD83" s="169"/>
    </row>
    <row r="84" spans="7:43" ht="18" customHeight="1" thickBot="1" x14ac:dyDescent="0.3">
      <c r="G84" s="93"/>
      <c r="H84" s="93"/>
      <c r="I84" s="93"/>
      <c r="J84" s="94"/>
      <c r="K84" s="94"/>
      <c r="L84" s="94"/>
      <c r="M84" s="94"/>
      <c r="N84" s="341" t="s">
        <v>10</v>
      </c>
      <c r="O84" s="342"/>
      <c r="P84" s="343"/>
      <c r="Q84" s="74"/>
      <c r="R84" s="73"/>
      <c r="S84" s="75"/>
      <c r="T84" s="74"/>
      <c r="U84" s="216"/>
      <c r="V84" s="216"/>
      <c r="W84" s="216"/>
      <c r="X84" s="216"/>
      <c r="Y84" s="38"/>
      <c r="Z84" s="216"/>
      <c r="AA84" s="74"/>
      <c r="AB84" s="74"/>
      <c r="AC84" s="215"/>
      <c r="AD84" s="216"/>
      <c r="AE84" s="76"/>
      <c r="AF84" s="76"/>
      <c r="AG84" s="76"/>
      <c r="AH84" s="76"/>
      <c r="AI84" s="76"/>
      <c r="AJ84" s="76"/>
      <c r="AK84" s="76"/>
    </row>
    <row r="85" spans="7:43" ht="18" customHeight="1" x14ac:dyDescent="0.25">
      <c r="G85" s="93"/>
      <c r="H85" s="93"/>
      <c r="I85" s="93"/>
      <c r="J85" s="94"/>
      <c r="K85" s="94"/>
      <c r="L85" s="94"/>
      <c r="M85" s="94"/>
      <c r="N85" s="336" t="s">
        <v>66</v>
      </c>
      <c r="O85" s="245"/>
      <c r="P85" s="246" t="s">
        <v>74</v>
      </c>
      <c r="Q85" s="247" t="s">
        <v>75</v>
      </c>
      <c r="R85" s="248" t="s">
        <v>76</v>
      </c>
      <c r="S85" s="249"/>
      <c r="T85" s="249"/>
      <c r="U85" s="249"/>
      <c r="V85" s="248"/>
      <c r="W85" s="248"/>
      <c r="X85" s="165"/>
      <c r="Y85" s="167"/>
      <c r="Z85" s="345" t="s">
        <v>69</v>
      </c>
      <c r="AA85" s="346"/>
      <c r="AB85" s="91"/>
      <c r="AC85" s="88"/>
      <c r="AD85" s="89"/>
      <c r="AE85" s="90"/>
      <c r="AF85" s="91"/>
      <c r="AG85" s="91"/>
      <c r="AH85" s="91"/>
      <c r="AI85" s="90"/>
      <c r="AJ85" s="90"/>
      <c r="AK85" s="217"/>
    </row>
    <row r="86" spans="7:43" ht="18" customHeight="1" x14ac:dyDescent="0.25">
      <c r="G86" s="267"/>
      <c r="H86" s="267"/>
      <c r="I86" s="267"/>
      <c r="J86" s="268"/>
      <c r="K86" s="268"/>
      <c r="L86" s="268"/>
      <c r="M86" s="94"/>
      <c r="N86" s="337"/>
      <c r="O86" s="98"/>
      <c r="P86" s="250"/>
      <c r="Q86" s="251" t="s">
        <v>24</v>
      </c>
      <c r="R86" s="356" t="e">
        <f>CONCATENATE($AN$75+$AO$75&amp;"日","/",$AQ$75+$AO$75&amp;"日")</f>
        <v>#REF!</v>
      </c>
      <c r="S86" s="356"/>
      <c r="T86" s="252"/>
      <c r="U86" s="252"/>
      <c r="V86" s="253"/>
      <c r="W86" s="253"/>
      <c r="X86" s="103"/>
      <c r="Y86" s="167"/>
      <c r="Z86" s="347"/>
      <c r="AA86" s="348"/>
      <c r="AB86" s="38"/>
      <c r="AC86" s="40"/>
      <c r="AD86" s="230"/>
      <c r="AE86" s="37"/>
      <c r="AF86" s="38"/>
      <c r="AG86" s="38"/>
      <c r="AH86" s="38"/>
      <c r="AI86" s="37"/>
      <c r="AJ86" s="37"/>
      <c r="AK86" s="220"/>
    </row>
    <row r="87" spans="7:43" ht="18" customHeight="1" x14ac:dyDescent="0.25">
      <c r="G87" s="269"/>
      <c r="H87" s="238"/>
      <c r="I87" s="238"/>
      <c r="J87" s="238"/>
      <c r="K87" s="238"/>
      <c r="L87" s="268"/>
      <c r="N87" s="337"/>
      <c r="O87" s="92"/>
      <c r="P87" s="254"/>
      <c r="Q87" s="234" t="s">
        <v>24</v>
      </c>
      <c r="R87" s="352" t="e">
        <f>IF(AN87=0,0,($AN$87+$AO$87)/($AQ$87+$AO$87))</f>
        <v>#REF!</v>
      </c>
      <c r="S87" s="353"/>
      <c r="T87" s="243"/>
      <c r="U87" s="339"/>
      <c r="V87" s="339"/>
      <c r="W87" s="339"/>
      <c r="X87" s="222"/>
      <c r="Y87" s="168"/>
      <c r="Z87" s="347"/>
      <c r="AA87" s="348"/>
      <c r="AB87" s="100"/>
      <c r="AC87" s="101" t="s">
        <v>25</v>
      </c>
      <c r="AD87" s="232" t="s">
        <v>24</v>
      </c>
      <c r="AE87" s="102" t="s">
        <v>26</v>
      </c>
      <c r="AF87" s="232"/>
      <c r="AG87" s="80"/>
      <c r="AH87" s="80"/>
      <c r="AI87" s="80"/>
      <c r="AK87" s="220"/>
      <c r="AN87" t="e">
        <f>AN9+AN14+AN19+AN24+AN29+AN34+AN39+AN44+AN49+AN54+AN59+AN64+AN69</f>
        <v>#REF!</v>
      </c>
      <c r="AP87">
        <f>AP9+AP14+AP19+AP24+AP29+AP34+AP39+AP44+AP49+AP54+AP59+AP64+AP69</f>
        <v>0</v>
      </c>
      <c r="AQ87" t="e">
        <f>AQ9+AQ14+AQ19+AQ24+AQ29+AQ34+AQ39+AQ44+AQ49+AQ54+AQ59+AQ64+AQ69</f>
        <v>#REF!</v>
      </c>
    </row>
    <row r="88" spans="7:43" ht="18" customHeight="1" thickBot="1" x14ac:dyDescent="0.3">
      <c r="G88" s="361"/>
      <c r="H88" s="361"/>
      <c r="I88" s="361"/>
      <c r="J88" s="361"/>
      <c r="K88" s="362"/>
      <c r="L88" s="362"/>
      <c r="N88" s="337"/>
      <c r="O88" s="92"/>
      <c r="P88" s="254"/>
      <c r="Q88" s="244"/>
      <c r="R88" s="340"/>
      <c r="S88" s="340"/>
      <c r="T88" s="244"/>
      <c r="U88" s="339"/>
      <c r="V88" s="339"/>
      <c r="W88" s="339"/>
      <c r="X88" s="222"/>
      <c r="Y88" s="71"/>
      <c r="Z88" s="347"/>
      <c r="AA88" s="348"/>
      <c r="AB88" s="80"/>
      <c r="AC88" s="97"/>
      <c r="AD88" s="232" t="s">
        <v>24</v>
      </c>
      <c r="AE88" s="389" t="e">
        <f>CONCATENATE($AN$78+$AO$78&amp;"日","/",$AQ$78+$AO$78&amp;"日")</f>
        <v>#REF!</v>
      </c>
      <c r="AF88" s="389"/>
      <c r="AG88" s="80"/>
      <c r="AH88" s="80"/>
      <c r="AI88" s="80"/>
      <c r="AK88" s="220"/>
      <c r="AN88" t="e">
        <f>AN10+AN15+AN20+AN25+AN30+AN35+AN40+AN45+AN50+AN55+AN60+AN65+AN70</f>
        <v>#REF!</v>
      </c>
      <c r="AP88">
        <f>AP10+AP15+AP20+AP25+AP30+AP35+AP40+AP45+AP50+AP55+AP60+AP65+AP70</f>
        <v>0</v>
      </c>
      <c r="AQ88" t="e">
        <f>AQ10+AQ15+AQ20+AQ25+AQ30+AQ35+AQ40+AQ45+AQ50+AQ55+AQ60+AQ65+AQ70</f>
        <v>#REF!</v>
      </c>
    </row>
    <row r="89" spans="7:43" ht="18" customHeight="1" thickBot="1" x14ac:dyDescent="0.3">
      <c r="G89" s="361"/>
      <c r="H89" s="361"/>
      <c r="I89" s="361"/>
      <c r="J89" s="361"/>
      <c r="K89" s="362"/>
      <c r="L89" s="362"/>
      <c r="N89" s="338"/>
      <c r="O89" s="227"/>
      <c r="P89" s="255" t="s">
        <v>77</v>
      </c>
      <c r="Q89" s="234" t="s">
        <v>24</v>
      </c>
      <c r="R89" s="392" t="e">
        <f>IF(#REF!=0,"",IF(#REF!=0,IF(#REF!=0,"完全週休２日（土日）達成",IF(#REF!=0,"月単位での週休２日達成",IF('実績調書【港湾版(陸上・海上)】  '!R87&gt;=0.28571,"通期での週休２日達成（補正なし）","未達成"))),IF(#REF!=0,"完全週休２日（土日）達成",IF(#REF!=0,"月単位での週休２日達成",IF('実績調書【港湾版(陸上・海上)】  '!R87&gt;=0.28571,"通期での週休２日達成（補正なし）","未達成")))))</f>
        <v>#REF!</v>
      </c>
      <c r="S89" s="393"/>
      <c r="T89" s="393"/>
      <c r="U89" s="394"/>
      <c r="V89" s="260"/>
      <c r="W89" s="260"/>
      <c r="X89" s="222"/>
      <c r="Y89" s="71"/>
      <c r="Z89" s="347"/>
      <c r="AA89" s="348"/>
      <c r="AB89" s="41"/>
      <c r="AC89" s="36"/>
      <c r="AD89" s="230" t="s">
        <v>24</v>
      </c>
      <c r="AE89" s="390" t="e">
        <f>IF(AN90=0,0,($AN$90+$AO$90)/($AQ$90+$AO$90))</f>
        <v>#REF!</v>
      </c>
      <c r="AF89" s="391"/>
      <c r="AG89" s="243"/>
      <c r="AH89" s="339"/>
      <c r="AI89" s="339"/>
      <c r="AJ89" s="339"/>
      <c r="AK89" s="222"/>
    </row>
    <row r="90" spans="7:43" ht="18" customHeight="1" thickBot="1" x14ac:dyDescent="0.3">
      <c r="G90" s="363"/>
      <c r="H90" s="363"/>
      <c r="I90" s="363"/>
      <c r="J90" s="363"/>
      <c r="K90" s="362"/>
      <c r="L90" s="362"/>
      <c r="N90" s="334" t="s">
        <v>67</v>
      </c>
      <c r="O90" s="95"/>
      <c r="P90" s="261" t="s">
        <v>74</v>
      </c>
      <c r="Q90" s="262" t="s">
        <v>75</v>
      </c>
      <c r="R90" s="263" t="s">
        <v>76</v>
      </c>
      <c r="S90" s="264"/>
      <c r="T90" s="264"/>
      <c r="U90" s="264"/>
      <c r="V90" s="263"/>
      <c r="W90" s="263"/>
      <c r="X90" s="221"/>
      <c r="Y90" s="167"/>
      <c r="Z90" s="347"/>
      <c r="AA90" s="348"/>
      <c r="AB90" s="100"/>
      <c r="AC90" s="101"/>
      <c r="AD90" s="232"/>
      <c r="AE90" s="102"/>
      <c r="AF90" s="232"/>
      <c r="AG90" s="80"/>
      <c r="AH90" s="80"/>
      <c r="AI90" s="80"/>
      <c r="AK90" s="103"/>
      <c r="AN90" t="e">
        <f>+AN87+AN88</f>
        <v>#REF!</v>
      </c>
      <c r="AP90">
        <f>+AP87+AP88</f>
        <v>0</v>
      </c>
      <c r="AQ90" t="e">
        <f>+AQ87+AQ88</f>
        <v>#REF!</v>
      </c>
    </row>
    <row r="91" spans="7:43" ht="18" customHeight="1" thickBot="1" x14ac:dyDescent="0.3">
      <c r="G91" s="363"/>
      <c r="H91" s="363"/>
      <c r="I91" s="363"/>
      <c r="J91" s="363"/>
      <c r="K91" s="362"/>
      <c r="L91" s="362"/>
      <c r="N91" s="334"/>
      <c r="O91" s="96"/>
      <c r="P91" s="257"/>
      <c r="Q91" s="256" t="s">
        <v>24</v>
      </c>
      <c r="R91" s="356" t="e">
        <f>CONCATENATE($AN$75+$AO$75&amp;"日","/",$AQ$75+$AO$75&amp;"日")</f>
        <v>#REF!</v>
      </c>
      <c r="S91" s="356"/>
      <c r="T91" s="252"/>
      <c r="U91" s="252"/>
      <c r="V91" s="252"/>
      <c r="W91" s="252"/>
      <c r="X91" s="103"/>
      <c r="Y91" s="167"/>
      <c r="Z91" s="347"/>
      <c r="AA91" s="348"/>
      <c r="AB91" s="227"/>
      <c r="AC91" s="255" t="s">
        <v>77</v>
      </c>
      <c r="AD91" s="234" t="s">
        <v>24</v>
      </c>
      <c r="AE91" s="386" t="e">
        <f>IF(#REF!+#REF!=0,"",IF(#REF!+#REF!=0,IF(#REF!+#REF!=0,"完全週休２日（土日）達成",IF(#REF!+#REF!=0,"月単位での週休２日達成",IF('実績調書【港湾版(陸上・海上)】  '!AE89&gt;=0.28571,"通期での週休２日達成（補正なし）","未達成"))),IF(#REF!+#REF!=0,"完全週休２日（土日）達成",IF(#REF!+#REF!=0,"月単位での週休２日達成",IF('実績調書【港湾版(陸上・海上)】  '!AE89&gt;=0.28571,"通期での週休２日達成（補正なし）","未達成")))))</f>
        <v>#REF!</v>
      </c>
      <c r="AF91" s="387"/>
      <c r="AG91" s="387"/>
      <c r="AH91" s="388"/>
      <c r="AI91" s="80"/>
      <c r="AK91" s="103"/>
    </row>
    <row r="92" spans="7:43" ht="18" customHeight="1" x14ac:dyDescent="0.25">
      <c r="G92" s="359"/>
      <c r="H92" s="359"/>
      <c r="I92" s="359"/>
      <c r="J92" s="359"/>
      <c r="K92" s="360"/>
      <c r="L92" s="360"/>
      <c r="N92" s="334"/>
      <c r="O92" s="92"/>
      <c r="P92" s="254"/>
      <c r="Q92" s="234" t="s">
        <v>24</v>
      </c>
      <c r="R92" s="354" t="e">
        <f>IF(AN88=0,0,($AN$88+$AO$88)/($AQ$88+$AO$88))</f>
        <v>#REF!</v>
      </c>
      <c r="S92" s="355"/>
      <c r="T92" s="243"/>
      <c r="U92" s="339"/>
      <c r="V92" s="339"/>
      <c r="W92" s="339"/>
      <c r="X92" s="222"/>
      <c r="Y92" s="168"/>
      <c r="Z92" s="347"/>
      <c r="AA92" s="348"/>
      <c r="AB92" s="266"/>
      <c r="AC92" s="254"/>
      <c r="AD92" s="234"/>
      <c r="AE92" s="344"/>
      <c r="AF92" s="344"/>
      <c r="AG92" s="244"/>
      <c r="AH92" s="339"/>
      <c r="AI92" s="339"/>
      <c r="AJ92" s="339"/>
      <c r="AK92" s="265"/>
      <c r="AM92" s="136"/>
    </row>
    <row r="93" spans="7:43" ht="18" customHeight="1" thickBot="1" x14ac:dyDescent="0.3">
      <c r="G93" s="359"/>
      <c r="H93" s="359"/>
      <c r="I93" s="359"/>
      <c r="J93" s="359"/>
      <c r="K93" s="360"/>
      <c r="L93" s="360"/>
      <c r="N93" s="334"/>
      <c r="O93" s="92"/>
      <c r="P93" s="254"/>
      <c r="Q93" s="244"/>
      <c r="R93" s="340"/>
      <c r="S93" s="340"/>
      <c r="T93" s="244"/>
      <c r="U93" s="339"/>
      <c r="V93" s="339"/>
      <c r="W93" s="339"/>
      <c r="X93" s="222"/>
      <c r="Y93" s="71"/>
      <c r="Z93" s="350"/>
      <c r="AA93" s="351"/>
      <c r="AB93" s="216"/>
      <c r="AC93" s="76"/>
      <c r="AD93" s="76"/>
      <c r="AE93" s="76"/>
      <c r="AF93" s="76"/>
      <c r="AG93" s="76"/>
      <c r="AH93" s="76"/>
      <c r="AI93" s="76"/>
      <c r="AJ93" s="76"/>
      <c r="AK93" s="104"/>
    </row>
    <row r="94" spans="7:43" ht="18" customHeight="1" thickBot="1" x14ac:dyDescent="0.3">
      <c r="G94" s="225"/>
      <c r="H94" s="225"/>
      <c r="I94" s="225"/>
      <c r="J94" s="225"/>
      <c r="K94" s="226"/>
      <c r="L94" s="226"/>
      <c r="N94" s="335"/>
      <c r="O94" s="258"/>
      <c r="P94" s="73" t="s">
        <v>77</v>
      </c>
      <c r="Q94" s="231" t="s">
        <v>24</v>
      </c>
      <c r="R94" s="364" t="e">
        <f>IF(#REF!=0,"",IF(#REF!=0,IF(#REF!=0,"完全週休２日（土日）達成",IF(#REF!=0,"月単位での週休２日達成",IF('実績調書【港湾版(陸上・海上)】  '!R92&gt;=0.28571,"通期での週休２日達成（補正なし）","未達成"))),IF(#REF!=0,"完全週休２日（土日）達成",IF(#REF!=0,"月単位での週休２日達成",IF('実績調書【港湾版(陸上・海上)】  '!R92&gt;=0.28571,"通期での週休２日達成（補正なし）","未達成")))))</f>
        <v>#REF!</v>
      </c>
      <c r="S94" s="365"/>
      <c r="T94" s="365"/>
      <c r="U94" s="366"/>
      <c r="V94" s="259"/>
      <c r="W94" s="259"/>
      <c r="X94" s="166"/>
      <c r="Y94" s="223"/>
      <c r="Z94" s="224"/>
      <c r="AA94" s="224"/>
      <c r="AB94" s="38"/>
    </row>
    <row r="95" spans="7:43" ht="14.25" x14ac:dyDescent="0.25">
      <c r="N95" s="80"/>
    </row>
    <row r="99" spans="20:33" x14ac:dyDescent="0.25">
      <c r="T99" s="38"/>
      <c r="X99" s="37"/>
      <c r="Y99" s="37"/>
      <c r="Z99" s="37"/>
      <c r="AA99" s="37"/>
      <c r="AB99" s="38"/>
      <c r="AC99" s="38"/>
      <c r="AD99" s="38"/>
      <c r="AE99" s="37"/>
      <c r="AF99" s="37"/>
      <c r="AG99" s="1"/>
    </row>
    <row r="100" spans="20:33" x14ac:dyDescent="0.25">
      <c r="X100" s="36"/>
      <c r="Y100" s="36"/>
      <c r="Z100" s="5"/>
      <c r="AA100" s="6"/>
    </row>
    <row r="101" spans="20:33" x14ac:dyDescent="0.25">
      <c r="X101" s="36"/>
      <c r="Y101" s="36"/>
      <c r="Z101" s="5"/>
      <c r="AA101" s="331"/>
      <c r="AB101" s="331"/>
    </row>
    <row r="102" spans="20:33" ht="13.5" customHeight="1" x14ac:dyDescent="0.25">
      <c r="Z102" s="5"/>
      <c r="AA102" s="6"/>
    </row>
    <row r="103" spans="20:33" x14ac:dyDescent="0.25">
      <c r="U103" s="38"/>
      <c r="X103" s="37"/>
      <c r="Y103" s="37"/>
      <c r="Z103" s="37"/>
      <c r="AA103" s="37"/>
      <c r="AB103" s="38"/>
      <c r="AC103" s="38"/>
    </row>
    <row r="104" spans="20:33" ht="13.5" customHeight="1" x14ac:dyDescent="0.25">
      <c r="X104" s="36"/>
      <c r="Y104" s="36"/>
      <c r="Z104" s="5"/>
      <c r="AA104" s="6"/>
    </row>
    <row r="105" spans="20:33" x14ac:dyDescent="0.25">
      <c r="X105" s="36"/>
      <c r="Y105" s="36"/>
      <c r="Z105" s="5"/>
      <c r="AA105" s="331"/>
      <c r="AB105" s="331"/>
    </row>
  </sheetData>
  <mergeCells count="129">
    <mergeCell ref="AE77:AF77"/>
    <mergeCell ref="AH77:AJ77"/>
    <mergeCell ref="AE88:AF88"/>
    <mergeCell ref="AE89:AF89"/>
    <mergeCell ref="AH89:AJ89"/>
    <mergeCell ref="R77:U77"/>
    <mergeCell ref="R82:U82"/>
    <mergeCell ref="R89:U89"/>
    <mergeCell ref="AE79:AH79"/>
    <mergeCell ref="AE91:AH91"/>
    <mergeCell ref="D11:F11"/>
    <mergeCell ref="B12:B14"/>
    <mergeCell ref="C12:C14"/>
    <mergeCell ref="D12:D13"/>
    <mergeCell ref="D14:D15"/>
    <mergeCell ref="D16:F16"/>
    <mergeCell ref="D26:F26"/>
    <mergeCell ref="B27:B29"/>
    <mergeCell ref="C27:C29"/>
    <mergeCell ref="D27:D28"/>
    <mergeCell ref="D29:D30"/>
    <mergeCell ref="D31:F31"/>
    <mergeCell ref="B17:B19"/>
    <mergeCell ref="C17:C19"/>
    <mergeCell ref="D17:D18"/>
    <mergeCell ref="D19:D20"/>
    <mergeCell ref="D21:F21"/>
    <mergeCell ref="B22:B24"/>
    <mergeCell ref="C22:C24"/>
    <mergeCell ref="D22:D23"/>
    <mergeCell ref="D24:D25"/>
    <mergeCell ref="AE76:AF76"/>
    <mergeCell ref="D41:F41"/>
    <mergeCell ref="B6:C6"/>
    <mergeCell ref="D6:F6"/>
    <mergeCell ref="D7:D8"/>
    <mergeCell ref="D9:D10"/>
    <mergeCell ref="B3:C3"/>
    <mergeCell ref="D3:M3"/>
    <mergeCell ref="P3:R3"/>
    <mergeCell ref="T3:V3"/>
    <mergeCell ref="Y3:Z3"/>
    <mergeCell ref="B42:B44"/>
    <mergeCell ref="C42:C44"/>
    <mergeCell ref="D42:D43"/>
    <mergeCell ref="D44:D45"/>
    <mergeCell ref="D46:F46"/>
    <mergeCell ref="B32:B34"/>
    <mergeCell ref="C32:C34"/>
    <mergeCell ref="D32:D33"/>
    <mergeCell ref="D34:D35"/>
    <mergeCell ref="D36:F36"/>
    <mergeCell ref="B37:B39"/>
    <mergeCell ref="C37:C39"/>
    <mergeCell ref="D37:D38"/>
    <mergeCell ref="D39:D40"/>
    <mergeCell ref="B56:C56"/>
    <mergeCell ref="D56:F56"/>
    <mergeCell ref="B57:B59"/>
    <mergeCell ref="C57:C59"/>
    <mergeCell ref="D57:D58"/>
    <mergeCell ref="D59:D60"/>
    <mergeCell ref="B47:B49"/>
    <mergeCell ref="C47:C49"/>
    <mergeCell ref="D47:D48"/>
    <mergeCell ref="D49:D50"/>
    <mergeCell ref="D51:F51"/>
    <mergeCell ref="B52:B54"/>
    <mergeCell ref="C52:C54"/>
    <mergeCell ref="D52:D53"/>
    <mergeCell ref="D54:D55"/>
    <mergeCell ref="D67:D68"/>
    <mergeCell ref="D69:D70"/>
    <mergeCell ref="N72:P72"/>
    <mergeCell ref="D61:F61"/>
    <mergeCell ref="B62:B64"/>
    <mergeCell ref="C62:C64"/>
    <mergeCell ref="D62:D63"/>
    <mergeCell ref="D64:D65"/>
    <mergeCell ref="D66:F66"/>
    <mergeCell ref="B67:B69"/>
    <mergeCell ref="C67:C69"/>
    <mergeCell ref="AA105:AB105"/>
    <mergeCell ref="R88:S88"/>
    <mergeCell ref="U88:W88"/>
    <mergeCell ref="G92:H93"/>
    <mergeCell ref="I92:J93"/>
    <mergeCell ref="K92:L93"/>
    <mergeCell ref="R92:S92"/>
    <mergeCell ref="N90:N94"/>
    <mergeCell ref="G88:H89"/>
    <mergeCell ref="I88:J89"/>
    <mergeCell ref="K88:L89"/>
    <mergeCell ref="Z85:AA93"/>
    <mergeCell ref="R87:S87"/>
    <mergeCell ref="R93:S93"/>
    <mergeCell ref="U93:W93"/>
    <mergeCell ref="G90:H91"/>
    <mergeCell ref="I90:J91"/>
    <mergeCell ref="K90:L91"/>
    <mergeCell ref="AA101:AB101"/>
    <mergeCell ref="R86:S86"/>
    <mergeCell ref="U87:W87"/>
    <mergeCell ref="R91:S91"/>
    <mergeCell ref="R94:U94"/>
    <mergeCell ref="AL2:AL4"/>
    <mergeCell ref="N78:N82"/>
    <mergeCell ref="N73:N77"/>
    <mergeCell ref="N85:N89"/>
    <mergeCell ref="AH80:AJ80"/>
    <mergeCell ref="R81:S81"/>
    <mergeCell ref="U81:W81"/>
    <mergeCell ref="N84:P84"/>
    <mergeCell ref="AE92:AF92"/>
    <mergeCell ref="AH92:AJ92"/>
    <mergeCell ref="Z73:AA81"/>
    <mergeCell ref="R75:S75"/>
    <mergeCell ref="R76:S76"/>
    <mergeCell ref="U76:W76"/>
    <mergeCell ref="R80:S80"/>
    <mergeCell ref="AE80:AF80"/>
    <mergeCell ref="U75:W75"/>
    <mergeCell ref="R74:S74"/>
    <mergeCell ref="R79:S79"/>
    <mergeCell ref="U80:W80"/>
    <mergeCell ref="U92:W92"/>
    <mergeCell ref="AE3:AG3"/>
    <mergeCell ref="AH3:AJ3"/>
    <mergeCell ref="AA3:AC3"/>
  </mergeCells>
  <phoneticPr fontId="2"/>
  <conditionalFormatting sqref="G7:AK10 AM7:AM10">
    <cfRule type="expression" dxfId="91" priority="132">
      <formula>G$6="祝"</formula>
    </cfRule>
    <cfRule type="expression" dxfId="90" priority="133">
      <formula>G$6="日"</formula>
    </cfRule>
    <cfRule type="expression" dxfId="89" priority="134">
      <formula>G$6="土"</formula>
    </cfRule>
  </conditionalFormatting>
  <conditionalFormatting sqref="G12:AM15">
    <cfRule type="expression" dxfId="88" priority="126">
      <formula>G$11="祝"</formula>
    </cfRule>
    <cfRule type="expression" dxfId="87" priority="127">
      <formula>G$11="日"</formula>
    </cfRule>
    <cfRule type="expression" dxfId="86" priority="128">
      <formula>G$11="土"</formula>
    </cfRule>
  </conditionalFormatting>
  <conditionalFormatting sqref="AM17:AM20 G17:AK20">
    <cfRule type="expression" dxfId="85" priority="120">
      <formula>G$16="祝"</formula>
    </cfRule>
    <cfRule type="expression" dxfId="84" priority="121">
      <formula>G$16="日"</formula>
    </cfRule>
    <cfRule type="expression" dxfId="83" priority="122">
      <formula>G$16="土"</formula>
    </cfRule>
  </conditionalFormatting>
  <conditionalFormatting sqref="G22:AK25 AM22:AM25">
    <cfRule type="expression" dxfId="82" priority="51">
      <formula>G$21="祝"</formula>
    </cfRule>
    <cfRule type="expression" dxfId="81" priority="52">
      <formula>G$21="日"</formula>
    </cfRule>
    <cfRule type="expression" dxfId="80" priority="53">
      <formula>G$21="土"</formula>
    </cfRule>
  </conditionalFormatting>
  <conditionalFormatting sqref="G27:AK30 AM27:AM30">
    <cfRule type="expression" dxfId="79" priority="108">
      <formula>G$26="祝"</formula>
    </cfRule>
    <cfRule type="expression" dxfId="78" priority="109">
      <formula>G$26="日"</formula>
    </cfRule>
    <cfRule type="expression" dxfId="77" priority="110">
      <formula>G$26="土"</formula>
    </cfRule>
  </conditionalFormatting>
  <conditionalFormatting sqref="AM32:AM35 G32:AK35">
    <cfRule type="expression" dxfId="76" priority="102">
      <formula>G$31="祝"</formula>
    </cfRule>
    <cfRule type="expression" dxfId="75" priority="103">
      <formula>G$31="日"</formula>
    </cfRule>
    <cfRule type="expression" dxfId="74" priority="104">
      <formula>G$31="土"</formula>
    </cfRule>
  </conditionalFormatting>
  <conditionalFormatting sqref="G37:AK40 AM37:AM40">
    <cfRule type="expression" dxfId="73" priority="96">
      <formula>G$36="祝"</formula>
    </cfRule>
    <cfRule type="expression" dxfId="72" priority="97">
      <formula>G$36="日"</formula>
    </cfRule>
    <cfRule type="expression" dxfId="71" priority="98">
      <formula>G$36="土"</formula>
    </cfRule>
  </conditionalFormatting>
  <conditionalFormatting sqref="G42:AK45 AM42:AM45">
    <cfRule type="expression" dxfId="70" priority="90">
      <formula>G$41="祝"</formula>
    </cfRule>
    <cfRule type="expression" dxfId="69" priority="91">
      <formula>G$41="日"</formula>
    </cfRule>
    <cfRule type="expression" dxfId="68" priority="92">
      <formula>G$41="土"</formula>
    </cfRule>
  </conditionalFormatting>
  <conditionalFormatting sqref="G47:AK50 AM47:AM50">
    <cfRule type="expression" dxfId="67" priority="84">
      <formula>G$46="祝"</formula>
    </cfRule>
    <cfRule type="expression" dxfId="66" priority="85">
      <formula>G$46="日"</formula>
    </cfRule>
    <cfRule type="expression" dxfId="65" priority="86">
      <formula>G$46="土"</formula>
    </cfRule>
  </conditionalFormatting>
  <conditionalFormatting sqref="G52:AK55 AM52:AM55">
    <cfRule type="expression" dxfId="64" priority="78">
      <formula>G$51="祝"</formula>
    </cfRule>
    <cfRule type="expression" dxfId="63" priority="79">
      <formula>G$51="日"</formula>
    </cfRule>
    <cfRule type="expression" dxfId="62" priority="80">
      <formula>G$51="土"</formula>
    </cfRule>
  </conditionalFormatting>
  <conditionalFormatting sqref="G57:AK60 AM57:AM60">
    <cfRule type="expression" dxfId="61" priority="72">
      <formula>G$56="祝"</formula>
    </cfRule>
    <cfRule type="expression" dxfId="60" priority="73">
      <formula>G$56="日"</formula>
    </cfRule>
    <cfRule type="expression" dxfId="59" priority="74">
      <formula>G$56="土"</formula>
    </cfRule>
  </conditionalFormatting>
  <conditionalFormatting sqref="G62:AK65 AM62:AM65">
    <cfRule type="expression" dxfId="58" priority="66">
      <formula>G$61="祝"</formula>
    </cfRule>
    <cfRule type="expression" dxfId="57" priority="67">
      <formula>G$61="日"</formula>
    </cfRule>
    <cfRule type="expression" dxfId="56" priority="68">
      <formula>G$61="土"</formula>
    </cfRule>
  </conditionalFormatting>
  <conditionalFormatting sqref="G67:AK70 AM67:AM70">
    <cfRule type="expression" dxfId="55" priority="60">
      <formula>G$66="祝"</formula>
    </cfRule>
    <cfRule type="expression" dxfId="54" priority="61">
      <formula>G$66="日"</formula>
    </cfRule>
    <cfRule type="expression" dxfId="53" priority="62">
      <formula>G$66="土"</formula>
    </cfRule>
  </conditionalFormatting>
  <conditionalFormatting sqref="K88">
    <cfRule type="expression" dxfId="52" priority="54">
      <formula>$AH$76="ＮＧ"</formula>
    </cfRule>
  </conditionalFormatting>
  <conditionalFormatting sqref="AL76:AL77">
    <cfRule type="expression" dxfId="51" priority="57">
      <formula>$AC$80="ＮＧ"</formula>
    </cfRule>
  </conditionalFormatting>
  <conditionalFormatting sqref="AM78:AM79 AB80:AC80">
    <cfRule type="expression" dxfId="50" priority="59">
      <formula>$AC$80="ＮＧ"</formula>
    </cfRule>
  </conditionalFormatting>
  <conditionalFormatting sqref="AL7:AL10">
    <cfRule type="expression" dxfId="49" priority="48">
      <formula>AL$11="祝"</formula>
    </cfRule>
    <cfRule type="expression" dxfId="48" priority="49">
      <formula>AL$11="日"</formula>
    </cfRule>
    <cfRule type="expression" dxfId="47" priority="50">
      <formula>AL$11="土"</formula>
    </cfRule>
  </conditionalFormatting>
  <conditionalFormatting sqref="AL17:AL20">
    <cfRule type="expression" dxfId="46" priority="45">
      <formula>AL$11="祝"</formula>
    </cfRule>
    <cfRule type="expression" dxfId="45" priority="46">
      <formula>AL$11="日"</formula>
    </cfRule>
    <cfRule type="expression" dxfId="44" priority="47">
      <formula>AL$11="土"</formula>
    </cfRule>
  </conditionalFormatting>
  <conditionalFormatting sqref="AL22:AL25">
    <cfRule type="expression" dxfId="43" priority="42">
      <formula>AL$11="祝"</formula>
    </cfRule>
    <cfRule type="expression" dxfId="42" priority="43">
      <formula>AL$11="日"</formula>
    </cfRule>
    <cfRule type="expression" dxfId="41" priority="44">
      <formula>AL$11="土"</formula>
    </cfRule>
  </conditionalFormatting>
  <conditionalFormatting sqref="AL27:AL30">
    <cfRule type="expression" dxfId="40" priority="39">
      <formula>AL$11="祝"</formula>
    </cfRule>
    <cfRule type="expression" dxfId="39" priority="40">
      <formula>AL$11="日"</formula>
    </cfRule>
    <cfRule type="expression" dxfId="38" priority="41">
      <formula>AL$11="土"</formula>
    </cfRule>
  </conditionalFormatting>
  <conditionalFormatting sqref="AL32:AL35">
    <cfRule type="expression" dxfId="37" priority="36">
      <formula>AL$11="祝"</formula>
    </cfRule>
    <cfRule type="expression" dxfId="36" priority="37">
      <formula>AL$11="日"</formula>
    </cfRule>
    <cfRule type="expression" dxfId="35" priority="38">
      <formula>AL$11="土"</formula>
    </cfRule>
  </conditionalFormatting>
  <conditionalFormatting sqref="AL37:AL40">
    <cfRule type="expression" dxfId="34" priority="33">
      <formula>AL$11="祝"</formula>
    </cfRule>
    <cfRule type="expression" dxfId="33" priority="34">
      <formula>AL$11="日"</formula>
    </cfRule>
    <cfRule type="expression" dxfId="32" priority="35">
      <formula>AL$11="土"</formula>
    </cfRule>
  </conditionalFormatting>
  <conditionalFormatting sqref="AL42:AL45">
    <cfRule type="expression" dxfId="31" priority="30">
      <formula>AL$11="祝"</formula>
    </cfRule>
    <cfRule type="expression" dxfId="30" priority="31">
      <formula>AL$11="日"</formula>
    </cfRule>
    <cfRule type="expression" dxfId="29" priority="32">
      <formula>AL$11="土"</formula>
    </cfRule>
  </conditionalFormatting>
  <conditionalFormatting sqref="AL47:AL50">
    <cfRule type="expression" dxfId="28" priority="27">
      <formula>AL$11="祝"</formula>
    </cfRule>
    <cfRule type="expression" dxfId="27" priority="28">
      <formula>AL$11="日"</formula>
    </cfRule>
    <cfRule type="expression" dxfId="26" priority="29">
      <formula>AL$11="土"</formula>
    </cfRule>
  </conditionalFormatting>
  <conditionalFormatting sqref="AL52:AL55">
    <cfRule type="expression" dxfId="25" priority="24">
      <formula>AL$11="祝"</formula>
    </cfRule>
    <cfRule type="expression" dxfId="24" priority="25">
      <formula>AL$11="日"</formula>
    </cfRule>
    <cfRule type="expression" dxfId="23" priority="26">
      <formula>AL$11="土"</formula>
    </cfRule>
  </conditionalFormatting>
  <conditionalFormatting sqref="AL57:AL60">
    <cfRule type="expression" dxfId="22" priority="21">
      <formula>AL$11="祝"</formula>
    </cfRule>
    <cfRule type="expression" dxfId="21" priority="22">
      <formula>AL$11="日"</formula>
    </cfRule>
    <cfRule type="expression" dxfId="20" priority="23">
      <formula>AL$11="土"</formula>
    </cfRule>
  </conditionalFormatting>
  <conditionalFormatting sqref="AL62:AL65">
    <cfRule type="expression" dxfId="19" priority="18">
      <formula>AL$11="祝"</formula>
    </cfRule>
    <cfRule type="expression" dxfId="18" priority="19">
      <formula>AL$11="日"</formula>
    </cfRule>
    <cfRule type="expression" dxfId="17" priority="20">
      <formula>AL$11="土"</formula>
    </cfRule>
  </conditionalFormatting>
  <conditionalFormatting sqref="AL67:AL70">
    <cfRule type="expression" dxfId="16" priority="15">
      <formula>AL$11="祝"</formula>
    </cfRule>
    <cfRule type="expression" dxfId="15" priority="16">
      <formula>AL$11="日"</formula>
    </cfRule>
    <cfRule type="expression" dxfId="14" priority="17">
      <formula>AL$11="土"</formula>
    </cfRule>
  </conditionalFormatting>
  <conditionalFormatting sqref="AL7:AL70">
    <cfRule type="cellIs" dxfId="13" priority="13" operator="equal">
      <formula>"NG"</formula>
    </cfRule>
    <cfRule type="cellIs" dxfId="12" priority="14" operator="equal">
      <formula>"OK"</formula>
    </cfRule>
  </conditionalFormatting>
  <conditionalFormatting sqref="AB77:AC77">
    <cfRule type="expression" dxfId="11" priority="12">
      <formula>$AC$80="ＮＧ"</formula>
    </cfRule>
  </conditionalFormatting>
  <conditionalFormatting sqref="AB92:AC92">
    <cfRule type="expression" dxfId="10" priority="11">
      <formula>$AC$80="ＮＧ"</formula>
    </cfRule>
  </conditionalFormatting>
  <conditionalFormatting sqref="AB89:AC89">
    <cfRule type="expression" dxfId="9" priority="10">
      <formula>$AC$80="ＮＧ"</formula>
    </cfRule>
  </conditionalFormatting>
  <conditionalFormatting sqref="AL57:AL60">
    <cfRule type="expression" dxfId="8" priority="7">
      <formula>AL$11="祝"</formula>
    </cfRule>
    <cfRule type="expression" dxfId="7" priority="8">
      <formula>AL$11="日"</formula>
    </cfRule>
    <cfRule type="expression" dxfId="6" priority="9">
      <formula>AL$11="土"</formula>
    </cfRule>
  </conditionalFormatting>
  <conditionalFormatting sqref="AL62:AL65">
    <cfRule type="expression" dxfId="5" priority="4">
      <formula>AL$11="祝"</formula>
    </cfRule>
    <cfRule type="expression" dxfId="4" priority="5">
      <formula>AL$11="日"</formula>
    </cfRule>
    <cfRule type="expression" dxfId="3" priority="6">
      <formula>AL$11="土"</formula>
    </cfRule>
  </conditionalFormatting>
  <conditionalFormatting sqref="AL67:AL70">
    <cfRule type="expression" dxfId="2" priority="1">
      <formula>AL$11="祝"</formula>
    </cfRule>
    <cfRule type="expression" dxfId="1" priority="2">
      <formula>AL$11="日"</formula>
    </cfRule>
    <cfRule type="expression" dxfId="0" priority="3">
      <formula>AL$11="土"</formula>
    </cfRule>
  </conditionalFormatting>
  <dataValidations count="1">
    <dataValidation type="list" allowBlank="1" showInputMessage="1" showErrorMessage="1" sqref="G57:AK60 G37:AJ40 G22:AJ25 G42:AK45 G67:AK70 G12:AJ15 G27:AK30 G17:AK20 G47:AJ50 G7:AK10 G52:AK55 G62:AJ65 G32:AK35" xr:uid="{00000000-0002-0000-1100-000000000000}">
      <formula1>$AM$3:$AM$4</formula1>
    </dataValidation>
  </dataValidations>
  <pageMargins left="0.78740157480314965" right="0.19685039370078741" top="0.39370078740157483" bottom="0.19685039370078741" header="0.19685039370078741" footer="0.11811023622047245"/>
  <pageSetup paperSize="9" scale="4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はじめにお読みください</vt:lpstr>
      <vt:lpstr>初期入力</vt:lpstr>
      <vt:lpstr>実績調書【通常版】 </vt:lpstr>
      <vt:lpstr>実績調書【港湾版(陸上・海上)】  </vt:lpstr>
      <vt:lpstr>はじめにお読みください!Print_Area</vt:lpstr>
      <vt:lpstr>'実績調書【港湾版(陸上・海上)】  '!Print_Area</vt:lpstr>
      <vt:lpstr>'実績調書【通常版】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</dc:creator>
  <cp:lastModifiedBy>佐藤　亮</cp:lastModifiedBy>
  <cp:lastPrinted>2026-02-26T08:28:47Z</cp:lastPrinted>
  <dcterms:created xsi:type="dcterms:W3CDTF">2017-12-11T04:11:28Z</dcterms:created>
  <dcterms:modified xsi:type="dcterms:W3CDTF">2026-05-18T05:49:25Z</dcterms:modified>
</cp:coreProperties>
</file>