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B9F0988-6488-4D12-A911-ADCD810E4C1F}" xr6:coauthVersionLast="36" xr6:coauthVersionMax="36" xr10:uidLastSave="{00000000-0000-0000-0000-000000000000}"/>
  <bookViews>
    <workbookView xWindow="0" yWindow="0" windowWidth="20520" windowHeight="9393" activeTab="1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<sst xmlns="http://schemas.openxmlformats.org/spreadsheetml/2006/main" count="203" uniqueCount="100">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</sst>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6" fillId="2" borderId="1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view="pageBreakPreview" zoomScale="10" zoomScaleNormal="70" zoomScaleSheetLayoutView="10" workbookViewId="0">
      <selection activeCell="J13" sqref="J13"/>
    </sheetView>
  </sheetViews>
  <sheetFormatPr defaultColWidth="9" defaultRowHeight="13"/>
  <cols>
    <col min="1" max="1" width="8.05859375" style="1" customWidth="1"/>
    <col min="2" max="2" width="21.41015625" style="1" customWidth="1"/>
    <col min="3" max="3" width="7.41015625" style="1" customWidth="1"/>
    <col min="4" max="6" width="19.703125" style="11" customWidth="1"/>
    <col min="7" max="8" width="23.05859375" style="11" customWidth="1"/>
    <col min="9" max="9" width="11.17578125" style="18" customWidth="1"/>
    <col min="10" max="10" width="15.17578125" style="6" bestFit="1" customWidth="1"/>
    <col min="11" max="11" width="11.703125" style="6" bestFit="1" customWidth="1"/>
    <col min="12" max="12" width="8.3515625" style="17" customWidth="1"/>
    <col min="13" max="13" width="19.17578125" style="11" customWidth="1"/>
    <col min="14" max="14" width="11.3515625" style="1" bestFit="1" customWidth="1"/>
    <col min="15" max="15" width="11.3515625" style="24" bestFit="1" customWidth="1"/>
    <col min="16" max="16" width="17.1171875" style="28" bestFit="1" customWidth="1"/>
    <col min="17" max="18" width="13.9375" style="12" customWidth="1"/>
    <col min="19" max="20" width="18.9375" style="1" customWidth="1"/>
    <col min="21" max="21" width="11.8789062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77</v>
      </c>
      <c r="S2" s="80"/>
      <c r="T2" s="80"/>
      <c r="U2" s="80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86"/>
      <c r="E5" s="87"/>
      <c r="F5" s="35" t="s">
        <v>9</v>
      </c>
      <c r="G5" s="88"/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86"/>
      <c r="E6" s="87"/>
      <c r="F6" s="35" t="s">
        <v>55</v>
      </c>
      <c r="G6" s="88"/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4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2" t="s">
        <v>17</v>
      </c>
      <c r="E11" s="72" t="s">
        <v>18</v>
      </c>
      <c r="F11" s="72" t="s">
        <v>19</v>
      </c>
      <c r="G11" s="72" t="s">
        <v>20</v>
      </c>
      <c r="H11" s="72" t="s">
        <v>21</v>
      </c>
      <c r="I11" s="72" t="s">
        <v>22</v>
      </c>
      <c r="J11" s="72" t="s">
        <v>23</v>
      </c>
      <c r="K11" s="72" t="s">
        <v>24</v>
      </c>
      <c r="L11" s="72" t="s">
        <v>25</v>
      </c>
      <c r="M11" s="72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3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3" t="s">
        <v>43</v>
      </c>
      <c r="T12" s="73" t="s">
        <v>44</v>
      </c>
      <c r="U12" s="100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108"/>
      <c r="J43" s="109"/>
      <c r="K43" s="109"/>
      <c r="L43" s="109"/>
      <c r="M43" s="62">
        <f>SUM(M13:M42)</f>
        <v>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2" customHeight="1"/>
    <row r="46" spans="1:22" ht="67.5" customHeight="1">
      <c r="A46" s="44" t="s">
        <v>97</v>
      </c>
      <c r="B46" s="104" t="s">
        <v>54</v>
      </c>
      <c r="C46" s="105"/>
      <c r="D46" s="106"/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tabSelected="1" view="pageBreakPreview" zoomScale="25" zoomScaleNormal="70" zoomScaleSheetLayoutView="25" workbookViewId="0">
      <selection activeCell="N14" sqref="N14"/>
    </sheetView>
  </sheetViews>
  <sheetFormatPr defaultColWidth="9" defaultRowHeight="13"/>
  <cols>
    <col min="1" max="1" width="8.05859375" style="1" customWidth="1"/>
    <col min="2" max="2" width="21.41015625" style="1" customWidth="1"/>
    <col min="3" max="3" width="7.41015625" style="1" customWidth="1"/>
    <col min="4" max="6" width="19.703125" style="11" customWidth="1"/>
    <col min="7" max="8" width="23.05859375" style="11" customWidth="1"/>
    <col min="9" max="9" width="11.17578125" style="18" customWidth="1"/>
    <col min="10" max="10" width="15.17578125" style="6" bestFit="1" customWidth="1"/>
    <col min="11" max="11" width="11.703125" style="6" bestFit="1" customWidth="1"/>
    <col min="12" max="12" width="8.3515625" style="17" customWidth="1"/>
    <col min="13" max="13" width="19.17578125" style="11" customWidth="1"/>
    <col min="14" max="14" width="11.3515625" style="1" bestFit="1" customWidth="1"/>
    <col min="15" max="15" width="11.3515625" style="24" bestFit="1" customWidth="1"/>
    <col min="16" max="16" width="17.1171875" style="28" bestFit="1" customWidth="1"/>
    <col min="17" max="18" width="13.9375" style="12" customWidth="1"/>
    <col min="19" max="20" width="18.9375" style="1" customWidth="1"/>
    <col min="21" max="21" width="11.8789062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4" t="s">
        <v>88</v>
      </c>
      <c r="R2" s="124"/>
      <c r="S2" s="124"/>
      <c r="T2" s="124"/>
      <c r="U2" s="124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122" t="s">
        <v>89</v>
      </c>
      <c r="E5" s="123"/>
      <c r="F5" s="35" t="s">
        <v>9</v>
      </c>
      <c r="G5" s="88" t="s">
        <v>82</v>
      </c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122" t="s">
        <v>90</v>
      </c>
      <c r="E6" s="123"/>
      <c r="F6" s="35" t="s">
        <v>55</v>
      </c>
      <c r="G6" s="88" t="s">
        <v>83</v>
      </c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8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6" t="s">
        <v>17</v>
      </c>
      <c r="E11" s="76" t="s">
        <v>18</v>
      </c>
      <c r="F11" s="76" t="s">
        <v>19</v>
      </c>
      <c r="G11" s="76" t="s">
        <v>20</v>
      </c>
      <c r="H11" s="76" t="s">
        <v>21</v>
      </c>
      <c r="I11" s="76" t="s">
        <v>22</v>
      </c>
      <c r="J11" s="76" t="s">
        <v>23</v>
      </c>
      <c r="K11" s="76" t="s">
        <v>24</v>
      </c>
      <c r="L11" s="76" t="s">
        <v>25</v>
      </c>
      <c r="M11" s="76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7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7" t="s">
        <v>43</v>
      </c>
      <c r="T12" s="77" t="s">
        <v>44</v>
      </c>
      <c r="U12" s="100"/>
    </row>
    <row r="13" spans="1:21" s="5" customFormat="1" ht="67.5" customHeight="1">
      <c r="A13" s="32">
        <v>1</v>
      </c>
      <c r="B13" s="53" t="s">
        <v>31</v>
      </c>
      <c r="C13" s="54">
        <v>1</v>
      </c>
      <c r="D13" s="55">
        <f>4200000+120000</f>
        <v>4320000</v>
      </c>
      <c r="E13" s="55">
        <v>250000</v>
      </c>
      <c r="F13" s="55">
        <v>300000</v>
      </c>
      <c r="G13" s="56">
        <f>SUM(D13:F13)</f>
        <v>4870000</v>
      </c>
      <c r="H13" s="56">
        <f>ROUND(C13*G13,0)</f>
        <v>4870000</v>
      </c>
      <c r="I13" s="57" t="s">
        <v>57</v>
      </c>
      <c r="J13" s="55">
        <v>350000</v>
      </c>
      <c r="K13" s="55">
        <v>12</v>
      </c>
      <c r="L13" s="50" t="s">
        <v>2</v>
      </c>
      <c r="M13" s="56">
        <f>+J13*K13</f>
        <v>4200000</v>
      </c>
      <c r="N13" s="55">
        <v>240</v>
      </c>
      <c r="O13" s="58">
        <v>8</v>
      </c>
      <c r="P13" s="59">
        <v>1920</v>
      </c>
      <c r="Q13" s="60">
        <f>+IFERROR(ROUNDDOWN(D13/P13,),"")</f>
        <v>2250</v>
      </c>
      <c r="R13" s="60">
        <f t="shared" ref="R13:R22" si="0">+IFERROR(ROUNDDOWN((D13+E13)/P13,),"")</f>
        <v>2380</v>
      </c>
      <c r="S13" s="50" t="s">
        <v>60</v>
      </c>
      <c r="T13" s="51" t="s">
        <v>45</v>
      </c>
      <c r="U13" s="57" t="s">
        <v>72</v>
      </c>
    </row>
    <row r="14" spans="1:21" s="5" customFormat="1" ht="67.5" customHeight="1">
      <c r="A14" s="32">
        <v>2</v>
      </c>
      <c r="B14" s="53" t="s">
        <v>32</v>
      </c>
      <c r="C14" s="54">
        <v>0.5</v>
      </c>
      <c r="D14" s="55">
        <f>3180000+60000</f>
        <v>3240000</v>
      </c>
      <c r="E14" s="55">
        <v>150000</v>
      </c>
      <c r="F14" s="55">
        <v>250000</v>
      </c>
      <c r="G14" s="56">
        <f t="shared" ref="G14:G22" si="1">SUM(D14:F14)</f>
        <v>3640000</v>
      </c>
      <c r="H14" s="56">
        <f t="shared" ref="H14:H42" si="2">ROUND(C14*G14,0)</f>
        <v>1820000</v>
      </c>
      <c r="I14" s="57" t="s">
        <v>57</v>
      </c>
      <c r="J14" s="55">
        <v>265000</v>
      </c>
      <c r="K14" s="55">
        <v>12</v>
      </c>
      <c r="L14" s="50" t="s">
        <v>2</v>
      </c>
      <c r="M14" s="56">
        <f t="shared" ref="M14:M22" si="3">+J14*K14</f>
        <v>3180000</v>
      </c>
      <c r="N14" s="55">
        <v>240</v>
      </c>
      <c r="O14" s="58">
        <v>8</v>
      </c>
      <c r="P14" s="59">
        <v>1920</v>
      </c>
      <c r="Q14" s="60">
        <f t="shared" ref="Q14:R42" si="4">+IFERROR(ROUNDDOWN(D14/P14,),"")</f>
        <v>1687</v>
      </c>
      <c r="R14" s="60">
        <f t="shared" si="0"/>
        <v>1765</v>
      </c>
      <c r="S14" s="50" t="s">
        <v>62</v>
      </c>
      <c r="T14" s="51" t="s">
        <v>38</v>
      </c>
      <c r="U14" s="57" t="s">
        <v>71</v>
      </c>
    </row>
    <row r="15" spans="1:21" s="5" customFormat="1" ht="67.5" customHeight="1">
      <c r="A15" s="32">
        <v>3</v>
      </c>
      <c r="B15" s="53" t="s">
        <v>33</v>
      </c>
      <c r="C15" s="54">
        <v>1</v>
      </c>
      <c r="D15" s="55">
        <v>2520000</v>
      </c>
      <c r="E15" s="55">
        <v>100000</v>
      </c>
      <c r="F15" s="55">
        <v>200000</v>
      </c>
      <c r="G15" s="56">
        <f t="shared" si="1"/>
        <v>2820000</v>
      </c>
      <c r="H15" s="56">
        <f t="shared" si="2"/>
        <v>2820000</v>
      </c>
      <c r="I15" s="57" t="s">
        <v>57</v>
      </c>
      <c r="J15" s="55">
        <v>210000</v>
      </c>
      <c r="K15" s="55">
        <v>12</v>
      </c>
      <c r="L15" s="50" t="s">
        <v>2</v>
      </c>
      <c r="M15" s="56">
        <f t="shared" si="3"/>
        <v>2520000</v>
      </c>
      <c r="N15" s="55">
        <v>240</v>
      </c>
      <c r="O15" s="58">
        <v>7.75</v>
      </c>
      <c r="P15" s="59">
        <v>1860</v>
      </c>
      <c r="Q15" s="60">
        <f t="shared" si="4"/>
        <v>1354</v>
      </c>
      <c r="R15" s="60">
        <f t="shared" si="0"/>
        <v>1408</v>
      </c>
      <c r="S15" s="50" t="s">
        <v>62</v>
      </c>
      <c r="T15" s="51" t="s">
        <v>38</v>
      </c>
      <c r="U15" s="57" t="s">
        <v>72</v>
      </c>
    </row>
    <row r="16" spans="1:21" s="5" customFormat="1" ht="67.5" customHeight="1">
      <c r="A16" s="32">
        <v>4</v>
      </c>
      <c r="B16" s="53" t="s">
        <v>34</v>
      </c>
      <c r="C16" s="54">
        <v>1</v>
      </c>
      <c r="D16" s="55">
        <v>1620000</v>
      </c>
      <c r="E16" s="55">
        <v>100000</v>
      </c>
      <c r="F16" s="55">
        <v>180000</v>
      </c>
      <c r="G16" s="56">
        <f t="shared" si="1"/>
        <v>1900000</v>
      </c>
      <c r="H16" s="56">
        <f t="shared" si="2"/>
        <v>1900000</v>
      </c>
      <c r="I16" s="57" t="s">
        <v>58</v>
      </c>
      <c r="J16" s="55">
        <v>9000</v>
      </c>
      <c r="K16" s="55">
        <v>180</v>
      </c>
      <c r="L16" s="50" t="s">
        <v>47</v>
      </c>
      <c r="M16" s="56">
        <f t="shared" si="3"/>
        <v>1620000</v>
      </c>
      <c r="N16" s="55">
        <v>180</v>
      </c>
      <c r="O16" s="58">
        <v>7.75</v>
      </c>
      <c r="P16" s="59">
        <v>1395</v>
      </c>
      <c r="Q16" s="60">
        <f t="shared" si="4"/>
        <v>1161</v>
      </c>
      <c r="R16" s="60">
        <f t="shared" si="0"/>
        <v>1232</v>
      </c>
      <c r="S16" s="50" t="s">
        <v>64</v>
      </c>
      <c r="T16" s="51" t="s">
        <v>74</v>
      </c>
      <c r="U16" s="57" t="s">
        <v>72</v>
      </c>
    </row>
    <row r="17" spans="1:21" s="5" customFormat="1" ht="67.5" customHeight="1">
      <c r="A17" s="32">
        <v>5</v>
      </c>
      <c r="B17" s="53" t="s">
        <v>35</v>
      </c>
      <c r="C17" s="54">
        <v>1</v>
      </c>
      <c r="D17" s="55">
        <v>1188000</v>
      </c>
      <c r="E17" s="55">
        <v>30000</v>
      </c>
      <c r="F17" s="55">
        <v>100000</v>
      </c>
      <c r="G17" s="56">
        <f t="shared" si="1"/>
        <v>1318000</v>
      </c>
      <c r="H17" s="56">
        <f t="shared" si="2"/>
        <v>1318000</v>
      </c>
      <c r="I17" s="57" t="s">
        <v>59</v>
      </c>
      <c r="J17" s="55">
        <v>1100</v>
      </c>
      <c r="K17" s="55">
        <v>1080</v>
      </c>
      <c r="L17" s="50" t="s">
        <v>48</v>
      </c>
      <c r="M17" s="56">
        <f t="shared" si="3"/>
        <v>1188000</v>
      </c>
      <c r="N17" s="55">
        <v>180</v>
      </c>
      <c r="O17" s="58">
        <v>6</v>
      </c>
      <c r="P17" s="59">
        <v>1080</v>
      </c>
      <c r="Q17" s="60">
        <f t="shared" si="4"/>
        <v>1100</v>
      </c>
      <c r="R17" s="60">
        <f t="shared" si="0"/>
        <v>1127</v>
      </c>
      <c r="S17" s="50" t="s">
        <v>64</v>
      </c>
      <c r="T17" s="51" t="s">
        <v>68</v>
      </c>
      <c r="U17" s="57" t="s">
        <v>72</v>
      </c>
    </row>
    <row r="18" spans="1:21" s="5" customFormat="1" ht="67.5" customHeight="1">
      <c r="A18" s="32">
        <v>6</v>
      </c>
      <c r="B18" s="53" t="s">
        <v>53</v>
      </c>
      <c r="C18" s="54">
        <v>1</v>
      </c>
      <c r="D18" s="55">
        <v>666600</v>
      </c>
      <c r="E18" s="55">
        <v>30000</v>
      </c>
      <c r="F18" s="55">
        <v>100000</v>
      </c>
      <c r="G18" s="56">
        <f t="shared" si="1"/>
        <v>796600</v>
      </c>
      <c r="H18" s="56">
        <f t="shared" si="2"/>
        <v>796600</v>
      </c>
      <c r="I18" s="57" t="s">
        <v>59</v>
      </c>
      <c r="J18" s="55">
        <v>1010</v>
      </c>
      <c r="K18" s="55">
        <v>660</v>
      </c>
      <c r="L18" s="50" t="s">
        <v>48</v>
      </c>
      <c r="M18" s="56">
        <f t="shared" si="3"/>
        <v>666600</v>
      </c>
      <c r="N18" s="55">
        <v>120</v>
      </c>
      <c r="O18" s="58">
        <v>5.5</v>
      </c>
      <c r="P18" s="59">
        <v>660</v>
      </c>
      <c r="Q18" s="60">
        <f t="shared" si="4"/>
        <v>1010</v>
      </c>
      <c r="R18" s="60">
        <f t="shared" si="0"/>
        <v>1055</v>
      </c>
      <c r="S18" s="50" t="s">
        <v>64</v>
      </c>
      <c r="T18" s="51" t="s">
        <v>68</v>
      </c>
      <c r="U18" s="57" t="s">
        <v>72</v>
      </c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1"/>
        <v>0</v>
      </c>
      <c r="H19" s="56">
        <f t="shared" si="2"/>
        <v>0</v>
      </c>
      <c r="I19" s="57"/>
      <c r="J19" s="55"/>
      <c r="K19" s="55"/>
      <c r="L19" s="50"/>
      <c r="M19" s="56">
        <f t="shared" si="3"/>
        <v>0</v>
      </c>
      <c r="N19" s="55"/>
      <c r="O19" s="58"/>
      <c r="P19" s="59"/>
      <c r="Q19" s="60" t="str">
        <f t="shared" si="4"/>
        <v/>
      </c>
      <c r="R19" s="60" t="str">
        <f t="shared" si="0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1"/>
        <v>0</v>
      </c>
      <c r="H20" s="56">
        <f t="shared" si="2"/>
        <v>0</v>
      </c>
      <c r="I20" s="57"/>
      <c r="J20" s="55"/>
      <c r="K20" s="55"/>
      <c r="L20" s="50"/>
      <c r="M20" s="56">
        <f t="shared" si="3"/>
        <v>0</v>
      </c>
      <c r="N20" s="55"/>
      <c r="O20" s="58"/>
      <c r="P20" s="59"/>
      <c r="Q20" s="60" t="str">
        <f t="shared" si="4"/>
        <v/>
      </c>
      <c r="R20" s="60" t="str">
        <f t="shared" si="0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1"/>
        <v>0</v>
      </c>
      <c r="H21" s="56">
        <f t="shared" si="2"/>
        <v>0</v>
      </c>
      <c r="I21" s="57"/>
      <c r="J21" s="55"/>
      <c r="K21" s="55"/>
      <c r="L21" s="50"/>
      <c r="M21" s="56">
        <f t="shared" si="3"/>
        <v>0</v>
      </c>
      <c r="N21" s="55"/>
      <c r="O21" s="58"/>
      <c r="P21" s="59"/>
      <c r="Q21" s="60" t="str">
        <f t="shared" si="4"/>
        <v/>
      </c>
      <c r="R21" s="60" t="str">
        <f t="shared" si="0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1"/>
        <v>0</v>
      </c>
      <c r="H22" s="62">
        <f t="shared" si="2"/>
        <v>0</v>
      </c>
      <c r="I22" s="67"/>
      <c r="J22" s="66"/>
      <c r="K22" s="66"/>
      <c r="L22" s="68"/>
      <c r="M22" s="62">
        <f t="shared" si="3"/>
        <v>0</v>
      </c>
      <c r="N22" s="66"/>
      <c r="O22" s="69"/>
      <c r="P22" s="70"/>
      <c r="Q22" s="60" t="str">
        <f t="shared" si="4"/>
        <v/>
      </c>
      <c r="R22" s="60" t="str">
        <f t="shared" si="0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2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4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2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4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2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4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2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4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2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4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2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4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2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4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2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4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2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4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2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4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2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4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2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4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2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4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2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4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2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4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2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4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2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4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5.5</v>
      </c>
      <c r="D43" s="62">
        <f>SUM(D13:D42)</f>
        <v>13554600</v>
      </c>
      <c r="E43" s="62">
        <f t="shared" ref="E43:H43" si="9">SUM(E13:E42)</f>
        <v>660000</v>
      </c>
      <c r="F43" s="62">
        <f t="shared" si="9"/>
        <v>1130000</v>
      </c>
      <c r="G43" s="62">
        <f t="shared" si="9"/>
        <v>15344600</v>
      </c>
      <c r="H43" s="62">
        <f t="shared" si="9"/>
        <v>13524600</v>
      </c>
      <c r="I43" s="108"/>
      <c r="J43" s="109"/>
      <c r="K43" s="109"/>
      <c r="L43" s="109"/>
      <c r="M43" s="62">
        <f>SUM(M13:M42)</f>
        <v>13374600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2" customHeight="1"/>
    <row r="46" spans="1:22" ht="67.5" customHeight="1">
      <c r="A46" s="44" t="s">
        <v>97</v>
      </c>
      <c r="B46" s="104" t="s">
        <v>54</v>
      </c>
      <c r="C46" s="105"/>
      <c r="D46" s="106" t="s">
        <v>87</v>
      </c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B46:C46"/>
    <mergeCell ref="D46:H46"/>
    <mergeCell ref="O9:P10"/>
    <mergeCell ref="Q9:Q10"/>
    <mergeCell ref="S9:T10"/>
    <mergeCell ref="R9:R10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4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2025-05-02T00:46:57Z</dcterms:modified>
</cp:coreProperties>
</file>