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\\KEIEI_DS\keiki\下水道事業\009_経営比較分析表\R3 経営比較分析表（令和２年度）\3_経営比較分析表（起案・提出用）\"/>
    </mc:Choice>
  </mc:AlternateContent>
  <xr:revisionPtr revIDLastSave="0" documentId="13_ncr:1_{513FC989-182C-49E4-8099-55D200F9042D}" xr6:coauthVersionLast="36" xr6:coauthVersionMax="36" xr10:uidLastSave="{00000000-0000-0000-0000-000000000000}"/>
  <workbookProtection workbookAlgorithmName="SHA-512" workbookHashValue="jgCP97nIsZEW6bomKmbcK2GU8MYKUndNmjL6Nu+WDdb3F2ChHgyw2jd7OHTQoN/AXxa55hq7hTVAeN5qPju8MQ==" workbookSaltValue="PSLzPl1iRU7wF7I/R7YDng==" workbookSpinCount="100000" lockStructure="1"/>
  <bookViews>
    <workbookView xWindow="0" yWindow="0" windowWidth="15360" windowHeight="7635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T6" i="5"/>
  <c r="AT8" i="4" s="1"/>
  <c r="S6" i="5"/>
  <c r="AL8" i="4" s="1"/>
  <c r="R6" i="5"/>
  <c r="Q6" i="5"/>
  <c r="P6" i="5"/>
  <c r="P10" i="4" s="1"/>
  <c r="O6" i="5"/>
  <c r="I10" i="4" s="1"/>
  <c r="N6" i="5"/>
  <c r="M6" i="5"/>
  <c r="L6" i="5"/>
  <c r="W8" i="4" s="1"/>
  <c r="K6" i="5"/>
  <c r="P8" i="4" s="1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K85" i="4"/>
  <c r="J85" i="4"/>
  <c r="I85" i="4"/>
  <c r="G85" i="4"/>
  <c r="F85" i="4"/>
  <c r="AL10" i="4"/>
  <c r="AD10" i="4"/>
  <c r="W10" i="4"/>
  <c r="B10" i="4"/>
  <c r="BB8" i="4"/>
  <c r="AD8" i="4"/>
  <c r="B8" i="4"/>
  <c r="B6" i="4"/>
</calcChain>
</file>

<file path=xl/sharedStrings.xml><?xml version="1.0" encoding="utf-8"?>
<sst xmlns="http://schemas.openxmlformats.org/spreadsheetml/2006/main" count="231" uniqueCount="116">
  <si>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</si>
  <si>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</si>
  <si>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</si>
  <si>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</si>
  <si>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</si>
  <si>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</si>
  <si>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</si>
  <si>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</si>
  <si>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</si>
  <si>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</si>
  <si>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</si>
  <si>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</si>
  <si>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</si>
  <si>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</si>
  <si>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</si>
  <si>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</si>
  <si>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</si>
  <si>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</si>
  <si>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</si>
  <si>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</si>
  <si>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</si>
  <si>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</si>
  <si>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</si>
  <si>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</si>
  <si>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</si>
  <si>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</si>
  <si>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</si>
  <si>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</si>
  <si>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</si>
  <si>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</si>
  <si>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</si>
  <si>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</si>
  <si>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</si>
  <si>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</si>
  <si>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</si>
  <si>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</si>
  <si>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</si>
  <si>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</si>
  <si>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</si>
  <si>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</si>
  <si>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</si>
  <si>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</si>
  <si>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</si>
  <si>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</si>
  <si>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</si>
  <si>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</si>
  <si>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</si>
  <si>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</si>
  <si>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</si>
  <si>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</si>
  <si>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</si>
  <si>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</si>
  <si>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</si>
  <si>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</si>
  <si>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</si>
  <si>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</si>
  <si>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</si>
  <si>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</si>
  <si>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</si>
  <si>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</si>
  <si>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</si>
  <si>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</si>
  <si>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</si>
  <si>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</si>
  <si>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</si>
  <si>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</si>
  <si>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</si>
  <si>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</si>
  <si>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</si>
  <si>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</si>
  <si>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</si>
  <si>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</si>
  <si>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</si>
  <si>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</si>
  <si>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</si>
  <si>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</si>
  <si>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</si>
  <si>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</si>
  <si>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</si>
  <si>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</si>
  <si>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</si>
  <si>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</si>
  <si>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</si>
  <si>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</si>
  <si>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</si>
  <si>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</si>
  <si>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</si>
  <si>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</si>
  <si>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</si>
  <si>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</si>
  <si>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</si>
  <si>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</si>
  <si>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</si>
  <si>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</si>
  <si>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</si>
  <si>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</si>
  <si>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函館市</t>
  </si>
  <si>
    <t>法適用</t>
  </si>
  <si>
    <t>下水道事業</t>
  </si>
  <si>
    <t>公共下水道</t>
  </si>
  <si>
    <t>Ad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</si>
  <si>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</si>
  <si>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</si>
  <si>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</si>
  <si>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</si>
  <si>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</si>
  <si>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</si>
  <si>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</si>
  <si>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</si>
  <si>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</si>
  <si>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</si>
  <si>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</si>
  <si>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</si>
  <si>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水需要の減少に伴い使用料収入は減少傾向となっているが，経営の効率化や計画的な施設整備に取り組みながら，概ね健全な経営状況を維持している。
　今後については，上下水道事業経営ビジョンに基づき，計画的な施設の更新等を進め，下水道事業の健全な経営の維持に努める。</t>
    <phoneticPr fontId="4"/>
  </si>
  <si>
    <t>　①経常収支比率は，類似団体平均を上回る水準で，100％以上となっており，収支は健全な状態にある。
　②累積欠損金比率は,累積欠損金が発生していないため0％となり,健全な状態にある。
　③流動比率は100％を下回っているが，類似団体平均と同水準であり，短期債務に対する支払能力は確保されている。
　④企業債残高対事業規模比率は，企業債残高の減少により減少傾向にあり，類似団体平均を下回っているが，適切な投資を行っている。
　⑤経費回収率は類似団体平均を上回り100％以上となっており，経営に必要な経費を使用料で賄うことができている。
　⑥汚水処理原価は類似団体平均を下回る水準となっており，効率的な汚水処理が実施されている。
　⑦施設利用率は，類似団体平均と同水準であり，施設規模は適正な水準にある。
　⑧水洗化率は，類似団体平均を上回っており，上昇傾向にある。</t>
    <rPh sb="329" eb="332">
      <t>ドウスイジュン</t>
    </rPh>
    <phoneticPr fontId="4"/>
  </si>
  <si>
    <t>　①有形固定資産減価償却率および②管渠老朽率は，類似団体平均を上回っており，標準耐用年数を経過した管渠や設備が増加傾向にあるが，管渠や設備については，標準耐用年数を経過したものであっても，劣化状況などにより機能が維持できる期間は有効活用している。
　③管渠改善率は，類似団体平均を下回る水準となっているが，ストックマネジメント計画に基づき，計画的に管渠の更新を進めている。</t>
    <rPh sb="140" eb="142">
      <t>シタマワ</t>
    </rPh>
    <rPh sb="143" eb="145">
      <t>スイジュン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</si>
</sst>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0.08</c:v>
                </c:pt>
                <c:pt idx="1">
                  <c:v>0.2</c:v>
                </c:pt>
                <c:pt idx="2">
                  <c:v>0.21</c:v>
                </c:pt>
                <c:pt idx="3">
                  <c:v>0.26</c:v>
                </c:pt>
                <c:pt idx="4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B0-40BC-AAB3-0B7140379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0.13</c:v>
                </c:pt>
                <c:pt idx="1">
                  <c:v>0.17</c:v>
                </c:pt>
                <c:pt idx="2">
                  <c:v>0.25</c:v>
                </c:pt>
                <c:pt idx="3">
                  <c:v>0.21</c:v>
                </c:pt>
                <c:pt idx="4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B0-40BC-AAB3-0B7140379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115.63</c:v>
                </c:pt>
                <c:pt idx="1">
                  <c:v>114.82</c:v>
                </c:pt>
                <c:pt idx="2">
                  <c:v>113.08</c:v>
                </c:pt>
                <c:pt idx="3">
                  <c:v>114.76</c:v>
                </c:pt>
                <c:pt idx="4">
                  <c:v>116.21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C6-4026-9BF8-7866D284B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107.45</c:v>
                </c:pt>
                <c:pt idx="1">
                  <c:v>107.43</c:v>
                </c:pt>
                <c:pt idx="2">
                  <c:v>110.01</c:v>
                </c:pt>
                <c:pt idx="3">
                  <c:v>111.12</c:v>
                </c:pt>
                <c:pt idx="4">
                  <c:v>109.58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C6-4026-9BF8-7866D284B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42.71</c:v>
                </c:pt>
                <c:pt idx="1">
                  <c:v>43.83</c:v>
                </c:pt>
                <c:pt idx="2">
                  <c:v>45.19</c:v>
                </c:pt>
                <c:pt idx="3">
                  <c:v>46.46</c:v>
                </c:pt>
                <c:pt idx="4">
                  <c:v>47.83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DE-4575-9DB2-1401BBAD2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28.95</c:v>
                </c:pt>
                <c:pt idx="1">
                  <c:v>30.11</c:v>
                </c:pt>
                <c:pt idx="2">
                  <c:v>33.090000000000003</c:v>
                </c:pt>
                <c:pt idx="3">
                  <c:v>34.33</c:v>
                </c:pt>
                <c:pt idx="4">
                  <c:v>34.15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DE-4575-9DB2-1401BBAD2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9.94</c:v>
                </c:pt>
                <c:pt idx="1">
                  <c:v>11.17</c:v>
                </c:pt>
                <c:pt idx="2">
                  <c:v>12.19</c:v>
                </c:pt>
                <c:pt idx="3">
                  <c:v>13.07</c:v>
                </c:pt>
                <c:pt idx="4">
                  <c:v>13.96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E7-4491-A0D1-34F66FC79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4.07</c:v>
                </c:pt>
                <c:pt idx="1">
                  <c:v>4.54</c:v>
                </c:pt>
                <c:pt idx="2">
                  <c:v>5.04</c:v>
                </c:pt>
                <c:pt idx="3">
                  <c:v>5.1100000000000003</c:v>
                </c:pt>
                <c:pt idx="4">
                  <c:v>5.18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E7-4491-A0D1-34F66FC79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C7-4AB4-A7FC-F6B02562B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11.01</c:v>
                </c:pt>
                <c:pt idx="1">
                  <c:v>10.199999999999999</c:v>
                </c:pt>
                <c:pt idx="2">
                  <c:v>2.36</c:v>
                </c:pt>
                <c:pt idx="3">
                  <c:v>2.0699999999999998</c:v>
                </c:pt>
                <c:pt idx="4">
                  <c:v>5.97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C7-4AB4-A7FC-F6B02562B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62.08</c:v>
                </c:pt>
                <c:pt idx="1">
                  <c:v>64.78</c:v>
                </c:pt>
                <c:pt idx="2">
                  <c:v>63.34</c:v>
                </c:pt>
                <c:pt idx="3">
                  <c:v>68.5</c:v>
                </c:pt>
                <c:pt idx="4">
                  <c:v>63.46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BB-4401-99F4-F0155EB9F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54.03</c:v>
                </c:pt>
                <c:pt idx="1">
                  <c:v>65.83</c:v>
                </c:pt>
                <c:pt idx="2">
                  <c:v>62.12</c:v>
                </c:pt>
                <c:pt idx="3">
                  <c:v>61.57</c:v>
                </c:pt>
                <c:pt idx="4">
                  <c:v>60.82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BB-4401-99F4-F0155EB9F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819.76</c:v>
                </c:pt>
                <c:pt idx="1">
                  <c:v>808.71</c:v>
                </c:pt>
                <c:pt idx="2">
                  <c:v>780.29</c:v>
                </c:pt>
                <c:pt idx="3">
                  <c:v>760.19</c:v>
                </c:pt>
                <c:pt idx="4">
                  <c:v>758.1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54-4DBE-B28A-69C34DD63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802.49</c:v>
                </c:pt>
                <c:pt idx="1">
                  <c:v>805.14</c:v>
                </c:pt>
                <c:pt idx="2">
                  <c:v>875.53</c:v>
                </c:pt>
                <c:pt idx="3">
                  <c:v>867.39</c:v>
                </c:pt>
                <c:pt idx="4">
                  <c:v>920.83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54-4DBE-B28A-69C34DD63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121.55</c:v>
                </c:pt>
                <c:pt idx="1">
                  <c:v>120</c:v>
                </c:pt>
                <c:pt idx="2">
                  <c:v>119.19</c:v>
                </c:pt>
                <c:pt idx="3">
                  <c:v>121.48</c:v>
                </c:pt>
                <c:pt idx="4">
                  <c:v>124.84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14-4E1B-BA9A-55CF11A64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103.18</c:v>
                </c:pt>
                <c:pt idx="1">
                  <c:v>100.22</c:v>
                </c:pt>
                <c:pt idx="2">
                  <c:v>99.83</c:v>
                </c:pt>
                <c:pt idx="3">
                  <c:v>100.91</c:v>
                </c:pt>
                <c:pt idx="4">
                  <c:v>99.82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14-4E1B-BA9A-55CF11A64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128.68</c:v>
                </c:pt>
                <c:pt idx="1">
                  <c:v>130.61000000000001</c:v>
                </c:pt>
                <c:pt idx="2">
                  <c:v>131.62</c:v>
                </c:pt>
                <c:pt idx="3">
                  <c:v>129.37</c:v>
                </c:pt>
                <c:pt idx="4">
                  <c:v>124.49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A-4324-A38F-E05B1F98B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141.11000000000001</c:v>
                </c:pt>
                <c:pt idx="1">
                  <c:v>144.79</c:v>
                </c:pt>
                <c:pt idx="2">
                  <c:v>158.94</c:v>
                </c:pt>
                <c:pt idx="3">
                  <c:v>158.04</c:v>
                </c:pt>
                <c:pt idx="4">
                  <c:v>156.77000000000001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A-4324-A38F-E05B1F98B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75.599999999999994</c:v>
                </c:pt>
                <c:pt idx="1">
                  <c:v>75.16</c:v>
                </c:pt>
                <c:pt idx="2">
                  <c:v>78.45</c:v>
                </c:pt>
                <c:pt idx="3">
                  <c:v>67.08</c:v>
                </c:pt>
                <c:pt idx="4">
                  <c:v>66.23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B2-4958-8862-BAC893A46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63.26</c:v>
                </c:pt>
                <c:pt idx="1">
                  <c:v>61.54</c:v>
                </c:pt>
                <c:pt idx="2">
                  <c:v>67.069999999999993</c:v>
                </c:pt>
                <c:pt idx="3">
                  <c:v>66.78</c:v>
                </c:pt>
                <c:pt idx="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B2-4958-8862-BAC893A46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95.11</c:v>
                </c:pt>
                <c:pt idx="1">
                  <c:v>95.28</c:v>
                </c:pt>
                <c:pt idx="2">
                  <c:v>95.63</c:v>
                </c:pt>
                <c:pt idx="3">
                  <c:v>95.97</c:v>
                </c:pt>
                <c:pt idx="4">
                  <c:v>96.24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B6-4DDF-AD28-420E9F398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94.07</c:v>
                </c:pt>
                <c:pt idx="1">
                  <c:v>94.13</c:v>
                </c:pt>
                <c:pt idx="2">
                  <c:v>93.96</c:v>
                </c:pt>
                <c:pt idx="3">
                  <c:v>94.06</c:v>
                </c:pt>
                <c:pt idx="4">
                  <c:v>94.41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B6-4DDF-AD28-420E9F398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【705.21】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【134.52】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【98.96】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【36.52】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G37" zoomScaleNormal="10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北海道　函館市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公共下水道</v>
      </c>
      <c r="Q8" s="49"/>
      <c r="R8" s="49"/>
      <c r="S8" s="49"/>
      <c r="T8" s="49"/>
      <c r="U8" s="49"/>
      <c r="V8" s="49"/>
      <c r="W8" s="49" t="str">
        <f>データ!L6</f>
        <v>Ad</v>
      </c>
      <c r="X8" s="49"/>
      <c r="Y8" s="49"/>
      <c r="Z8" s="49"/>
      <c r="AA8" s="49"/>
      <c r="AB8" s="49"/>
      <c r="AC8" s="49"/>
      <c r="AD8" s="50" t="str">
        <f>データ!$M$6</f>
        <v>自治体職員</v>
      </c>
      <c r="AE8" s="50"/>
      <c r="AF8" s="50"/>
      <c r="AG8" s="50"/>
      <c r="AH8" s="50"/>
      <c r="AI8" s="50"/>
      <c r="AJ8" s="50"/>
      <c r="AK8" s="3"/>
      <c r="AL8" s="51">
        <f>データ!S6</f>
        <v>251891</v>
      </c>
      <c r="AM8" s="51"/>
      <c r="AN8" s="51"/>
      <c r="AO8" s="51"/>
      <c r="AP8" s="51"/>
      <c r="AQ8" s="51"/>
      <c r="AR8" s="51"/>
      <c r="AS8" s="51"/>
      <c r="AT8" s="46">
        <f>データ!T6</f>
        <v>677.87</v>
      </c>
      <c r="AU8" s="46"/>
      <c r="AV8" s="46"/>
      <c r="AW8" s="46"/>
      <c r="AX8" s="46"/>
      <c r="AY8" s="46"/>
      <c r="AZ8" s="46"/>
      <c r="BA8" s="46"/>
      <c r="BB8" s="46">
        <f>データ!U6</f>
        <v>371.59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48.7</v>
      </c>
      <c r="J10" s="46"/>
      <c r="K10" s="46"/>
      <c r="L10" s="46"/>
      <c r="M10" s="46"/>
      <c r="N10" s="46"/>
      <c r="O10" s="46"/>
      <c r="P10" s="46">
        <f>データ!P6</f>
        <v>89.8</v>
      </c>
      <c r="Q10" s="46"/>
      <c r="R10" s="46"/>
      <c r="S10" s="46"/>
      <c r="T10" s="46"/>
      <c r="U10" s="46"/>
      <c r="V10" s="46"/>
      <c r="W10" s="46">
        <f>データ!Q6</f>
        <v>75.349999999999994</v>
      </c>
      <c r="X10" s="46"/>
      <c r="Y10" s="46"/>
      <c r="Z10" s="46"/>
      <c r="AA10" s="46"/>
      <c r="AB10" s="46"/>
      <c r="AC10" s="46"/>
      <c r="AD10" s="51">
        <f>データ!R6</f>
        <v>3014</v>
      </c>
      <c r="AE10" s="51"/>
      <c r="AF10" s="51"/>
      <c r="AG10" s="51"/>
      <c r="AH10" s="51"/>
      <c r="AI10" s="51"/>
      <c r="AJ10" s="51"/>
      <c r="AK10" s="2"/>
      <c r="AL10" s="51">
        <f>データ!V6</f>
        <v>224528</v>
      </c>
      <c r="AM10" s="51"/>
      <c r="AN10" s="51"/>
      <c r="AO10" s="51"/>
      <c r="AP10" s="51"/>
      <c r="AQ10" s="51"/>
      <c r="AR10" s="51"/>
      <c r="AS10" s="51"/>
      <c r="AT10" s="46">
        <f>データ!W6</f>
        <v>46.59</v>
      </c>
      <c r="AU10" s="46"/>
      <c r="AV10" s="46"/>
      <c r="AW10" s="46"/>
      <c r="AX10" s="46"/>
      <c r="AY10" s="46"/>
      <c r="AZ10" s="46"/>
      <c r="BA10" s="46"/>
      <c r="BB10" s="46">
        <f>データ!X6</f>
        <v>4819.2299999999996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114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115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113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【106.67】</v>
      </c>
      <c r="F85" s="26" t="str">
        <f>データ!AT6</f>
        <v>【3.64】</v>
      </c>
      <c r="G85" s="26" t="str">
        <f>データ!BE6</f>
        <v>【67.52】</v>
      </c>
      <c r="H85" s="26" t="str">
        <f>データ!BP6</f>
        <v>【705.21】</v>
      </c>
      <c r="I85" s="26" t="str">
        <f>データ!CA6</f>
        <v>【98.96】</v>
      </c>
      <c r="J85" s="26" t="str">
        <f>データ!CL6</f>
        <v>【134.52】</v>
      </c>
      <c r="K85" s="26" t="str">
        <f>データ!CW6</f>
        <v>【59.57】</v>
      </c>
      <c r="L85" s="26" t="str">
        <f>データ!DH6</f>
        <v>【95.57】</v>
      </c>
      <c r="M85" s="26" t="str">
        <f>データ!DS6</f>
        <v>【36.52】</v>
      </c>
      <c r="N85" s="26" t="str">
        <f>データ!ED6</f>
        <v>【5.72】</v>
      </c>
      <c r="O85" s="26" t="str">
        <f>データ!EO6</f>
        <v>【0.30】</v>
      </c>
    </row>
  </sheetData>
  <sheetProtection algorithmName="SHA-512" hashValue="GJbEhNPu7iLyaHnRArF+HBTFcwE6VtdOfTV2pDbrml9vU3JZvZmEbZnpy2jQvi1puzrJbidCUwgtYA8hILR+JQ==" saltValue="57NEqXE9llW+CAmjBo0rbQ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54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2020</v>
      </c>
      <c r="C6" s="33">
        <f t="shared" ref="C6:X6" si="3">C7</f>
        <v>12025</v>
      </c>
      <c r="D6" s="33">
        <f t="shared" si="3"/>
        <v>46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北海道　函館市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Ad</v>
      </c>
      <c r="M6" s="33" t="str">
        <f t="shared" si="3"/>
        <v>自治体職員</v>
      </c>
      <c r="N6" s="34" t="str">
        <f t="shared" si="3"/>
        <v>-</v>
      </c>
      <c r="O6" s="34">
        <f t="shared" si="3"/>
        <v>48.7</v>
      </c>
      <c r="P6" s="34">
        <f t="shared" si="3"/>
        <v>89.8</v>
      </c>
      <c r="Q6" s="34">
        <f t="shared" si="3"/>
        <v>75.349999999999994</v>
      </c>
      <c r="R6" s="34">
        <f t="shared" si="3"/>
        <v>3014</v>
      </c>
      <c r="S6" s="34">
        <f t="shared" si="3"/>
        <v>251891</v>
      </c>
      <c r="T6" s="34">
        <f t="shared" si="3"/>
        <v>677.87</v>
      </c>
      <c r="U6" s="34">
        <f t="shared" si="3"/>
        <v>371.59</v>
      </c>
      <c r="V6" s="34">
        <f t="shared" si="3"/>
        <v>224528</v>
      </c>
      <c r="W6" s="34">
        <f t="shared" si="3"/>
        <v>46.59</v>
      </c>
      <c r="X6" s="34">
        <f t="shared" si="3"/>
        <v>4819.2299999999996</v>
      </c>
      <c r="Y6" s="35">
        <f>IF(Y7="",NA(),Y7)</f>
        <v>115.63</v>
      </c>
      <c r="Z6" s="35">
        <f t="shared" ref="Z6:AH6" si="4">IF(Z7="",NA(),Z7)</f>
        <v>114.82</v>
      </c>
      <c r="AA6" s="35">
        <f t="shared" si="4"/>
        <v>113.08</v>
      </c>
      <c r="AB6" s="35">
        <f t="shared" si="4"/>
        <v>114.76</v>
      </c>
      <c r="AC6" s="35">
        <f t="shared" si="4"/>
        <v>116.21</v>
      </c>
      <c r="AD6" s="35">
        <f t="shared" si="4"/>
        <v>107.45</v>
      </c>
      <c r="AE6" s="35">
        <f t="shared" si="4"/>
        <v>107.43</v>
      </c>
      <c r="AF6" s="35">
        <f t="shared" si="4"/>
        <v>110.01</v>
      </c>
      <c r="AG6" s="35">
        <f t="shared" si="4"/>
        <v>111.12</v>
      </c>
      <c r="AH6" s="35">
        <f t="shared" si="4"/>
        <v>109.58</v>
      </c>
      <c r="AI6" s="34" t="str">
        <f>IF(AI7="","",IF(AI7="-","【-】","【"&amp;SUBSTITUTE(TEXT(AI7,"#,##0.00"),"-","△")&amp;"】"))</f>
        <v>【106.67】</v>
      </c>
      <c r="AJ6" s="34">
        <f>IF(AJ7="",NA(),AJ7)</f>
        <v>0</v>
      </c>
      <c r="AK6" s="34">
        <f t="shared" ref="AK6:AS6" si="5">IF(AK7="",NA(),AK7)</f>
        <v>0</v>
      </c>
      <c r="AL6" s="34">
        <f t="shared" si="5"/>
        <v>0</v>
      </c>
      <c r="AM6" s="34">
        <f t="shared" si="5"/>
        <v>0</v>
      </c>
      <c r="AN6" s="34">
        <f t="shared" si="5"/>
        <v>0</v>
      </c>
      <c r="AO6" s="35">
        <f t="shared" si="5"/>
        <v>11.01</v>
      </c>
      <c r="AP6" s="35">
        <f t="shared" si="5"/>
        <v>10.199999999999999</v>
      </c>
      <c r="AQ6" s="35">
        <f t="shared" si="5"/>
        <v>2.36</v>
      </c>
      <c r="AR6" s="35">
        <f t="shared" si="5"/>
        <v>2.0699999999999998</v>
      </c>
      <c r="AS6" s="35">
        <f t="shared" si="5"/>
        <v>5.97</v>
      </c>
      <c r="AT6" s="34" t="str">
        <f>IF(AT7="","",IF(AT7="-","【-】","【"&amp;SUBSTITUTE(TEXT(AT7,"#,##0.00"),"-","△")&amp;"】"))</f>
        <v>【3.64】</v>
      </c>
      <c r="AU6" s="35">
        <f>IF(AU7="",NA(),AU7)</f>
        <v>62.08</v>
      </c>
      <c r="AV6" s="35">
        <f t="shared" ref="AV6:BD6" si="6">IF(AV7="",NA(),AV7)</f>
        <v>64.78</v>
      </c>
      <c r="AW6" s="35">
        <f t="shared" si="6"/>
        <v>63.34</v>
      </c>
      <c r="AX6" s="35">
        <f t="shared" si="6"/>
        <v>68.5</v>
      </c>
      <c r="AY6" s="35">
        <f t="shared" si="6"/>
        <v>63.46</v>
      </c>
      <c r="AZ6" s="35">
        <f t="shared" si="6"/>
        <v>54.03</v>
      </c>
      <c r="BA6" s="35">
        <f t="shared" si="6"/>
        <v>65.83</v>
      </c>
      <c r="BB6" s="35">
        <f t="shared" si="6"/>
        <v>62.12</v>
      </c>
      <c r="BC6" s="35">
        <f t="shared" si="6"/>
        <v>61.57</v>
      </c>
      <c r="BD6" s="35">
        <f t="shared" si="6"/>
        <v>60.82</v>
      </c>
      <c r="BE6" s="34" t="str">
        <f>IF(BE7="","",IF(BE7="-","【-】","【"&amp;SUBSTITUTE(TEXT(BE7,"#,##0.00"),"-","△")&amp;"】"))</f>
        <v>【67.52】</v>
      </c>
      <c r="BF6" s="35">
        <f>IF(BF7="",NA(),BF7)</f>
        <v>819.76</v>
      </c>
      <c r="BG6" s="35">
        <f t="shared" ref="BG6:BO6" si="7">IF(BG7="",NA(),BG7)</f>
        <v>808.71</v>
      </c>
      <c r="BH6" s="35">
        <f t="shared" si="7"/>
        <v>780.29</v>
      </c>
      <c r="BI6" s="35">
        <f t="shared" si="7"/>
        <v>760.19</v>
      </c>
      <c r="BJ6" s="35">
        <f t="shared" si="7"/>
        <v>758.1</v>
      </c>
      <c r="BK6" s="35">
        <f t="shared" si="7"/>
        <v>802.49</v>
      </c>
      <c r="BL6" s="35">
        <f t="shared" si="7"/>
        <v>805.14</v>
      </c>
      <c r="BM6" s="35">
        <f t="shared" si="7"/>
        <v>875.53</v>
      </c>
      <c r="BN6" s="35">
        <f t="shared" si="7"/>
        <v>867.39</v>
      </c>
      <c r="BO6" s="35">
        <f t="shared" si="7"/>
        <v>920.83</v>
      </c>
      <c r="BP6" s="34" t="str">
        <f>IF(BP7="","",IF(BP7="-","【-】","【"&amp;SUBSTITUTE(TEXT(BP7,"#,##0.00"),"-","△")&amp;"】"))</f>
        <v>【705.21】</v>
      </c>
      <c r="BQ6" s="35">
        <f>IF(BQ7="",NA(),BQ7)</f>
        <v>121.55</v>
      </c>
      <c r="BR6" s="35">
        <f t="shared" ref="BR6:BZ6" si="8">IF(BR7="",NA(),BR7)</f>
        <v>120</v>
      </c>
      <c r="BS6" s="35">
        <f t="shared" si="8"/>
        <v>119.19</v>
      </c>
      <c r="BT6" s="35">
        <f t="shared" si="8"/>
        <v>121.48</v>
      </c>
      <c r="BU6" s="35">
        <f t="shared" si="8"/>
        <v>124.84</v>
      </c>
      <c r="BV6" s="35">
        <f t="shared" si="8"/>
        <v>103.18</v>
      </c>
      <c r="BW6" s="35">
        <f t="shared" si="8"/>
        <v>100.22</v>
      </c>
      <c r="BX6" s="35">
        <f t="shared" si="8"/>
        <v>99.83</v>
      </c>
      <c r="BY6" s="35">
        <f t="shared" si="8"/>
        <v>100.91</v>
      </c>
      <c r="BZ6" s="35">
        <f t="shared" si="8"/>
        <v>99.82</v>
      </c>
      <c r="CA6" s="34" t="str">
        <f>IF(CA7="","",IF(CA7="-","【-】","【"&amp;SUBSTITUTE(TEXT(CA7,"#,##0.00"),"-","△")&amp;"】"))</f>
        <v>【98.96】</v>
      </c>
      <c r="CB6" s="35">
        <f>IF(CB7="",NA(),CB7)</f>
        <v>128.68</v>
      </c>
      <c r="CC6" s="35">
        <f t="shared" ref="CC6:CK6" si="9">IF(CC7="",NA(),CC7)</f>
        <v>130.61000000000001</v>
      </c>
      <c r="CD6" s="35">
        <f t="shared" si="9"/>
        <v>131.62</v>
      </c>
      <c r="CE6" s="35">
        <f t="shared" si="9"/>
        <v>129.37</v>
      </c>
      <c r="CF6" s="35">
        <f t="shared" si="9"/>
        <v>124.49</v>
      </c>
      <c r="CG6" s="35">
        <f t="shared" si="9"/>
        <v>141.11000000000001</v>
      </c>
      <c r="CH6" s="35">
        <f t="shared" si="9"/>
        <v>144.79</v>
      </c>
      <c r="CI6" s="35">
        <f t="shared" si="9"/>
        <v>158.94</v>
      </c>
      <c r="CJ6" s="35">
        <f t="shared" si="9"/>
        <v>158.04</v>
      </c>
      <c r="CK6" s="35">
        <f t="shared" si="9"/>
        <v>156.77000000000001</v>
      </c>
      <c r="CL6" s="34" t="str">
        <f>IF(CL7="","",IF(CL7="-","【-】","【"&amp;SUBSTITUTE(TEXT(CL7,"#,##0.00"),"-","△")&amp;"】"))</f>
        <v>【134.52】</v>
      </c>
      <c r="CM6" s="35">
        <f>IF(CM7="",NA(),CM7)</f>
        <v>75.599999999999994</v>
      </c>
      <c r="CN6" s="35">
        <f t="shared" ref="CN6:CV6" si="10">IF(CN7="",NA(),CN7)</f>
        <v>75.16</v>
      </c>
      <c r="CO6" s="35">
        <f t="shared" si="10"/>
        <v>78.45</v>
      </c>
      <c r="CP6" s="35">
        <f t="shared" si="10"/>
        <v>67.08</v>
      </c>
      <c r="CQ6" s="35">
        <f t="shared" si="10"/>
        <v>66.23</v>
      </c>
      <c r="CR6" s="35">
        <f t="shared" si="10"/>
        <v>63.26</v>
      </c>
      <c r="CS6" s="35">
        <f t="shared" si="10"/>
        <v>61.54</v>
      </c>
      <c r="CT6" s="35">
        <f t="shared" si="10"/>
        <v>67.069999999999993</v>
      </c>
      <c r="CU6" s="35">
        <f t="shared" si="10"/>
        <v>66.78</v>
      </c>
      <c r="CV6" s="35">
        <f t="shared" si="10"/>
        <v>67</v>
      </c>
      <c r="CW6" s="34" t="str">
        <f>IF(CW7="","",IF(CW7="-","【-】","【"&amp;SUBSTITUTE(TEXT(CW7,"#,##0.00"),"-","△")&amp;"】"))</f>
        <v>【59.57】</v>
      </c>
      <c r="CX6" s="35">
        <f>IF(CX7="",NA(),CX7)</f>
        <v>95.11</v>
      </c>
      <c r="CY6" s="35">
        <f t="shared" ref="CY6:DG6" si="11">IF(CY7="",NA(),CY7)</f>
        <v>95.28</v>
      </c>
      <c r="CZ6" s="35">
        <f t="shared" si="11"/>
        <v>95.63</v>
      </c>
      <c r="DA6" s="35">
        <f t="shared" si="11"/>
        <v>95.97</v>
      </c>
      <c r="DB6" s="35">
        <f t="shared" si="11"/>
        <v>96.24</v>
      </c>
      <c r="DC6" s="35">
        <f t="shared" si="11"/>
        <v>94.07</v>
      </c>
      <c r="DD6" s="35">
        <f t="shared" si="11"/>
        <v>94.13</v>
      </c>
      <c r="DE6" s="35">
        <f t="shared" si="11"/>
        <v>93.96</v>
      </c>
      <c r="DF6" s="35">
        <f t="shared" si="11"/>
        <v>94.06</v>
      </c>
      <c r="DG6" s="35">
        <f t="shared" si="11"/>
        <v>94.41</v>
      </c>
      <c r="DH6" s="34" t="str">
        <f>IF(DH7="","",IF(DH7="-","【-】","【"&amp;SUBSTITUTE(TEXT(DH7,"#,##0.00"),"-","△")&amp;"】"))</f>
        <v>【95.57】</v>
      </c>
      <c r="DI6" s="35">
        <f>IF(DI7="",NA(),DI7)</f>
        <v>42.71</v>
      </c>
      <c r="DJ6" s="35">
        <f t="shared" ref="DJ6:DR6" si="12">IF(DJ7="",NA(),DJ7)</f>
        <v>43.83</v>
      </c>
      <c r="DK6" s="35">
        <f t="shared" si="12"/>
        <v>45.19</v>
      </c>
      <c r="DL6" s="35">
        <f t="shared" si="12"/>
        <v>46.46</v>
      </c>
      <c r="DM6" s="35">
        <f t="shared" si="12"/>
        <v>47.83</v>
      </c>
      <c r="DN6" s="35">
        <f t="shared" si="12"/>
        <v>28.95</v>
      </c>
      <c r="DO6" s="35">
        <f t="shared" si="12"/>
        <v>30.11</v>
      </c>
      <c r="DP6" s="35">
        <f t="shared" si="12"/>
        <v>33.090000000000003</v>
      </c>
      <c r="DQ6" s="35">
        <f t="shared" si="12"/>
        <v>34.33</v>
      </c>
      <c r="DR6" s="35">
        <f t="shared" si="12"/>
        <v>34.15</v>
      </c>
      <c r="DS6" s="34" t="str">
        <f>IF(DS7="","",IF(DS7="-","【-】","【"&amp;SUBSTITUTE(TEXT(DS7,"#,##0.00"),"-","△")&amp;"】"))</f>
        <v>【36.52】</v>
      </c>
      <c r="DT6" s="35">
        <f>IF(DT7="",NA(),DT7)</f>
        <v>9.94</v>
      </c>
      <c r="DU6" s="35">
        <f t="shared" ref="DU6:EC6" si="13">IF(DU7="",NA(),DU7)</f>
        <v>11.17</v>
      </c>
      <c r="DV6" s="35">
        <f t="shared" si="13"/>
        <v>12.19</v>
      </c>
      <c r="DW6" s="35">
        <f t="shared" si="13"/>
        <v>13.07</v>
      </c>
      <c r="DX6" s="35">
        <f t="shared" si="13"/>
        <v>13.96</v>
      </c>
      <c r="DY6" s="35">
        <f t="shared" si="13"/>
        <v>4.07</v>
      </c>
      <c r="DZ6" s="35">
        <f t="shared" si="13"/>
        <v>4.54</v>
      </c>
      <c r="EA6" s="35">
        <f t="shared" si="13"/>
        <v>5.04</v>
      </c>
      <c r="EB6" s="35">
        <f t="shared" si="13"/>
        <v>5.1100000000000003</v>
      </c>
      <c r="EC6" s="35">
        <f t="shared" si="13"/>
        <v>5.18</v>
      </c>
      <c r="ED6" s="34" t="str">
        <f>IF(ED7="","",IF(ED7="-","【-】","【"&amp;SUBSTITUTE(TEXT(ED7,"#,##0.00"),"-","△")&amp;"】"))</f>
        <v>【5.72】</v>
      </c>
      <c r="EE6" s="35">
        <f>IF(EE7="",NA(),EE7)</f>
        <v>0.08</v>
      </c>
      <c r="EF6" s="35">
        <f t="shared" ref="EF6:EN6" si="14">IF(EF7="",NA(),EF7)</f>
        <v>0.2</v>
      </c>
      <c r="EG6" s="35">
        <f t="shared" si="14"/>
        <v>0.21</v>
      </c>
      <c r="EH6" s="35">
        <f t="shared" si="14"/>
        <v>0.26</v>
      </c>
      <c r="EI6" s="35">
        <f t="shared" si="14"/>
        <v>0.3</v>
      </c>
      <c r="EJ6" s="35">
        <f t="shared" si="14"/>
        <v>0.13</v>
      </c>
      <c r="EK6" s="35">
        <f t="shared" si="14"/>
        <v>0.17</v>
      </c>
      <c r="EL6" s="35">
        <f t="shared" si="14"/>
        <v>0.25</v>
      </c>
      <c r="EM6" s="35">
        <f t="shared" si="14"/>
        <v>0.21</v>
      </c>
      <c r="EN6" s="35">
        <f t="shared" si="14"/>
        <v>0.33</v>
      </c>
      <c r="EO6" s="34" t="str">
        <f>IF(EO7="","",IF(EO7="-","【-】","【"&amp;SUBSTITUTE(TEXT(EO7,"#,##0.00"),"-","△")&amp;"】"))</f>
        <v>【0.30】</v>
      </c>
    </row>
    <row r="7" spans="1:148" s="36" customFormat="1" x14ac:dyDescent="0.15">
      <c r="A7" s="28"/>
      <c r="B7" s="37">
        <v>2020</v>
      </c>
      <c r="C7" s="37">
        <v>12025</v>
      </c>
      <c r="D7" s="37">
        <v>46</v>
      </c>
      <c r="E7" s="37">
        <v>17</v>
      </c>
      <c r="F7" s="37">
        <v>1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48.7</v>
      </c>
      <c r="P7" s="38">
        <v>89.8</v>
      </c>
      <c r="Q7" s="38">
        <v>75.349999999999994</v>
      </c>
      <c r="R7" s="38">
        <v>3014</v>
      </c>
      <c r="S7" s="38">
        <v>251891</v>
      </c>
      <c r="T7" s="38">
        <v>677.87</v>
      </c>
      <c r="U7" s="38">
        <v>371.59</v>
      </c>
      <c r="V7" s="38">
        <v>224528</v>
      </c>
      <c r="W7" s="38">
        <v>46.59</v>
      </c>
      <c r="X7" s="38">
        <v>4819.2299999999996</v>
      </c>
      <c r="Y7" s="38">
        <v>115.63</v>
      </c>
      <c r="Z7" s="38">
        <v>114.82</v>
      </c>
      <c r="AA7" s="38">
        <v>113.08</v>
      </c>
      <c r="AB7" s="38">
        <v>114.76</v>
      </c>
      <c r="AC7" s="38">
        <v>116.21</v>
      </c>
      <c r="AD7" s="38">
        <v>107.45</v>
      </c>
      <c r="AE7" s="38">
        <v>107.43</v>
      </c>
      <c r="AF7" s="38">
        <v>110.01</v>
      </c>
      <c r="AG7" s="38">
        <v>111.12</v>
      </c>
      <c r="AH7" s="38">
        <v>109.58</v>
      </c>
      <c r="AI7" s="38">
        <v>106.67</v>
      </c>
      <c r="AJ7" s="38">
        <v>0</v>
      </c>
      <c r="AK7" s="38">
        <v>0</v>
      </c>
      <c r="AL7" s="38">
        <v>0</v>
      </c>
      <c r="AM7" s="38">
        <v>0</v>
      </c>
      <c r="AN7" s="38">
        <v>0</v>
      </c>
      <c r="AO7" s="38">
        <v>11.01</v>
      </c>
      <c r="AP7" s="38">
        <v>10.199999999999999</v>
      </c>
      <c r="AQ7" s="38">
        <v>2.36</v>
      </c>
      <c r="AR7" s="38">
        <v>2.0699999999999998</v>
      </c>
      <c r="AS7" s="38">
        <v>5.97</v>
      </c>
      <c r="AT7" s="38">
        <v>3.64</v>
      </c>
      <c r="AU7" s="38">
        <v>62.08</v>
      </c>
      <c r="AV7" s="38">
        <v>64.78</v>
      </c>
      <c r="AW7" s="38">
        <v>63.34</v>
      </c>
      <c r="AX7" s="38">
        <v>68.5</v>
      </c>
      <c r="AY7" s="38">
        <v>63.46</v>
      </c>
      <c r="AZ7" s="38">
        <v>54.03</v>
      </c>
      <c r="BA7" s="38">
        <v>65.83</v>
      </c>
      <c r="BB7" s="38">
        <v>62.12</v>
      </c>
      <c r="BC7" s="38">
        <v>61.57</v>
      </c>
      <c r="BD7" s="38">
        <v>60.82</v>
      </c>
      <c r="BE7" s="38">
        <v>67.52</v>
      </c>
      <c r="BF7" s="38">
        <v>819.76</v>
      </c>
      <c r="BG7" s="38">
        <v>808.71</v>
      </c>
      <c r="BH7" s="38">
        <v>780.29</v>
      </c>
      <c r="BI7" s="38">
        <v>760.19</v>
      </c>
      <c r="BJ7" s="38">
        <v>758.1</v>
      </c>
      <c r="BK7" s="38">
        <v>802.49</v>
      </c>
      <c r="BL7" s="38">
        <v>805.14</v>
      </c>
      <c r="BM7" s="38">
        <v>875.53</v>
      </c>
      <c r="BN7" s="38">
        <v>867.39</v>
      </c>
      <c r="BO7" s="38">
        <v>920.83</v>
      </c>
      <c r="BP7" s="38">
        <v>705.21</v>
      </c>
      <c r="BQ7" s="38">
        <v>121.55</v>
      </c>
      <c r="BR7" s="38">
        <v>120</v>
      </c>
      <c r="BS7" s="38">
        <v>119.19</v>
      </c>
      <c r="BT7" s="38">
        <v>121.48</v>
      </c>
      <c r="BU7" s="38">
        <v>124.84</v>
      </c>
      <c r="BV7" s="38">
        <v>103.18</v>
      </c>
      <c r="BW7" s="38">
        <v>100.22</v>
      </c>
      <c r="BX7" s="38">
        <v>99.83</v>
      </c>
      <c r="BY7" s="38">
        <v>100.91</v>
      </c>
      <c r="BZ7" s="38">
        <v>99.82</v>
      </c>
      <c r="CA7" s="38">
        <v>98.96</v>
      </c>
      <c r="CB7" s="38">
        <v>128.68</v>
      </c>
      <c r="CC7" s="38">
        <v>130.61000000000001</v>
      </c>
      <c r="CD7" s="38">
        <v>131.62</v>
      </c>
      <c r="CE7" s="38">
        <v>129.37</v>
      </c>
      <c r="CF7" s="38">
        <v>124.49</v>
      </c>
      <c r="CG7" s="38">
        <v>141.11000000000001</v>
      </c>
      <c r="CH7" s="38">
        <v>144.79</v>
      </c>
      <c r="CI7" s="38">
        <v>158.94</v>
      </c>
      <c r="CJ7" s="38">
        <v>158.04</v>
      </c>
      <c r="CK7" s="38">
        <v>156.77000000000001</v>
      </c>
      <c r="CL7" s="38">
        <v>134.52000000000001</v>
      </c>
      <c r="CM7" s="38">
        <v>75.599999999999994</v>
      </c>
      <c r="CN7" s="38">
        <v>75.16</v>
      </c>
      <c r="CO7" s="38">
        <v>78.45</v>
      </c>
      <c r="CP7" s="38">
        <v>67.08</v>
      </c>
      <c r="CQ7" s="38">
        <v>66.23</v>
      </c>
      <c r="CR7" s="38">
        <v>63.26</v>
      </c>
      <c r="CS7" s="38">
        <v>61.54</v>
      </c>
      <c r="CT7" s="38">
        <v>67.069999999999993</v>
      </c>
      <c r="CU7" s="38">
        <v>66.78</v>
      </c>
      <c r="CV7" s="38">
        <v>67</v>
      </c>
      <c r="CW7" s="38">
        <v>59.57</v>
      </c>
      <c r="CX7" s="38">
        <v>95.11</v>
      </c>
      <c r="CY7" s="38">
        <v>95.28</v>
      </c>
      <c r="CZ7" s="38">
        <v>95.63</v>
      </c>
      <c r="DA7" s="38">
        <v>95.97</v>
      </c>
      <c r="DB7" s="38">
        <v>96.24</v>
      </c>
      <c r="DC7" s="38">
        <v>94.07</v>
      </c>
      <c r="DD7" s="38">
        <v>94.13</v>
      </c>
      <c r="DE7" s="38">
        <v>93.96</v>
      </c>
      <c r="DF7" s="38">
        <v>94.06</v>
      </c>
      <c r="DG7" s="38">
        <v>94.41</v>
      </c>
      <c r="DH7" s="38">
        <v>95.57</v>
      </c>
      <c r="DI7" s="38">
        <v>42.71</v>
      </c>
      <c r="DJ7" s="38">
        <v>43.83</v>
      </c>
      <c r="DK7" s="38">
        <v>45.19</v>
      </c>
      <c r="DL7" s="38">
        <v>46.46</v>
      </c>
      <c r="DM7" s="38">
        <v>47.83</v>
      </c>
      <c r="DN7" s="38">
        <v>28.95</v>
      </c>
      <c r="DO7" s="38">
        <v>30.11</v>
      </c>
      <c r="DP7" s="38">
        <v>33.090000000000003</v>
      </c>
      <c r="DQ7" s="38">
        <v>34.33</v>
      </c>
      <c r="DR7" s="38">
        <v>34.15</v>
      </c>
      <c r="DS7" s="38">
        <v>36.520000000000003</v>
      </c>
      <c r="DT7" s="38">
        <v>9.94</v>
      </c>
      <c r="DU7" s="38">
        <v>11.17</v>
      </c>
      <c r="DV7" s="38">
        <v>12.19</v>
      </c>
      <c r="DW7" s="38">
        <v>13.07</v>
      </c>
      <c r="DX7" s="38">
        <v>13.96</v>
      </c>
      <c r="DY7" s="38">
        <v>4.07</v>
      </c>
      <c r="DZ7" s="38">
        <v>4.54</v>
      </c>
      <c r="EA7" s="38">
        <v>5.04</v>
      </c>
      <c r="EB7" s="38">
        <v>5.1100000000000003</v>
      </c>
      <c r="EC7" s="38">
        <v>5.18</v>
      </c>
      <c r="ED7" s="38">
        <v>5.72</v>
      </c>
      <c r="EE7" s="38">
        <v>0.08</v>
      </c>
      <c r="EF7" s="38">
        <v>0.2</v>
      </c>
      <c r="EG7" s="38">
        <v>0.21</v>
      </c>
      <c r="EH7" s="38">
        <v>0.26</v>
      </c>
      <c r="EI7" s="38">
        <v>0.3</v>
      </c>
      <c r="EJ7" s="38">
        <v>0.13</v>
      </c>
      <c r="EK7" s="38">
        <v>0.17</v>
      </c>
      <c r="EL7" s="38">
        <v>0.25</v>
      </c>
      <c r="EM7" s="38">
        <v>0.21</v>
      </c>
      <c r="EN7" s="38">
        <v>0.33</v>
      </c>
      <c r="EO7" s="38">
        <v>0.3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110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竹鼻　亘</cp:lastModifiedBy>
  <dcterms:created xsi:type="dcterms:W3CDTF">2021-12-03T07:06:05Z</dcterms:created>
  <dcterms:modified xsi:type="dcterms:W3CDTF">2022-01-13T02:07:31Z</dcterms:modified>
  <cp:category/>
</cp:coreProperties>
</file>