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Users\121398\Desktop\2022.01.13_【依頼：120〆】公営企業に係る経営比較分析表（令和2年度決算）の分析等について\"/>
    </mc:Choice>
  </mc:AlternateContent>
  <xr:revisionPtr revIDLastSave="0" documentId="13_ncr:1_{1EEE2D39-D134-4605-9F3C-719D2C1D0F4A}" xr6:coauthVersionLast="36" xr6:coauthVersionMax="36" xr10:uidLastSave="{00000000-0000-0000-0000-000000000000}"/>
  <workbookProtection workbookAlgorithmName="SHA-512" workbookHashValue="YPg6cdisB0VgEEXKVlp504xxncR+OszjHq0hGeSOdsbJsKQ+oUPoUo1xgCJvCBqj3zvBD/uKC7PHAdgVea4HXg==" workbookSaltValue="fPzsbiw2ZmI6B2JtK6XFx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G85" i="4"/>
  <c r="F85" i="4"/>
  <c r="BB10" i="4"/>
  <c r="AT10" i="4"/>
  <c r="AL10" i="4"/>
  <c r="W10" i="4"/>
  <c r="I10" i="4"/>
  <c r="B10" i="4"/>
  <c r="BB8" i="4"/>
  <c r="AD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<sst xmlns="http://schemas.openxmlformats.org/spreadsheetml/2006/main" count="228" uniqueCount="114">
  <si>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</si>
  <si>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</si>
  <si>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</si>
  <si>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</si>
  <si>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</si>
  <si>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</si>
  <si>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</si>
  <si>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</si>
  <si>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</si>
  <si>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</si>
  <si>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</si>
  <si>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</si>
  <si>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</si>
  <si>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</si>
  <si>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</si>
  <si>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</si>
  <si>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</si>
  <si>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</si>
  <si>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</si>
  <si>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</si>
  <si>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</si>
  <si>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</si>
  <si>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</si>
  <si>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</si>
  <si>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</si>
  <si>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</si>
  <si>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</si>
  <si>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</si>
  <si>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</si>
  <si>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</si>
  <si>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</si>
  <si>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</si>
  <si>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</si>
  <si>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</si>
  <si>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</si>
  <si>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</si>
  <si>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</si>
  <si>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</si>
  <si>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</si>
  <si>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</si>
  <si>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</si>
  <si>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</si>
  <si>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</si>
  <si>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</si>
  <si>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</si>
  <si>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</si>
  <si>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</si>
  <si>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</si>
  <si>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</si>
  <si>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</si>
  <si>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</si>
  <si>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</si>
  <si>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</si>
  <si>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</si>
  <si>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</si>
  <si>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</si>
  <si>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</si>
  <si>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</si>
  <si>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</si>
  <si>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</si>
  <si>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</si>
  <si>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</si>
  <si>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</si>
  <si>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</si>
  <si>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</si>
  <si>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</si>
  <si>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</si>
  <si>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</si>
  <si>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</si>
  <si>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</si>
  <si>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</si>
  <si>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</si>
  <si>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</si>
  <si>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</si>
  <si>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</si>
  <si>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</si>
  <si>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</si>
  <si>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</si>
  <si>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</si>
  <si>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</si>
  <si>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</si>
  <si>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</si>
  <si>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</si>
  <si>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</si>
  <si>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</si>
  <si>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</si>
  <si>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</si>
  <si>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</si>
  <si>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</si>
  <si>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</si>
  <si>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</si>
  <si>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</si>
  <si>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</si>
  <si>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</si>
  <si>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</si>
  <si>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</si>
  <si>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</si>
  <si>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</si>
  <si>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</si>
  <si>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</si>
  <si>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</si>
  <si>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</si>
  <si>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</si>
  <si>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</si>
  <si>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</si>
  <si>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</si>
  <si>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</si>
  <si>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</si>
  <si>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</si>
  <si>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</si>
  <si>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</si>
  <si>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①有形固定資産減価償却率は，類似団体平均とほぼ同水準となっており，老朽資産の割合は平均的と言える。
　②管路経年化率は，類似団体平均を上回る水準となっているが，管路や設備については，法定耐用年数を経過したものであっても，劣化状況などにより機能が維持できる期間は有効活用している。
　③管路更新率は，類似団体平均を下回る水準となってるが，管種や劣化状況に応じて計画的に管路の更新を進めている。</t>
    <rPh sb="2" eb="4">
      <t>ユウケイ</t>
    </rPh>
    <rPh sb="4" eb="8">
      <t>コテイシサン</t>
    </rPh>
    <rPh sb="8" eb="10">
      <t>ゲンカ</t>
    </rPh>
    <rPh sb="10" eb="13">
      <t>ショウキャクリツ</t>
    </rPh>
    <rPh sb="15" eb="17">
      <t>ルイジ</t>
    </rPh>
    <rPh sb="17" eb="19">
      <t>ダンタイ</t>
    </rPh>
    <rPh sb="19" eb="21">
      <t>ヘイキン</t>
    </rPh>
    <rPh sb="24" eb="27">
      <t>ドウスイジュン</t>
    </rPh>
    <rPh sb="34" eb="36">
      <t>ロウキュウ</t>
    </rPh>
    <rPh sb="36" eb="38">
      <t>シサン</t>
    </rPh>
    <rPh sb="39" eb="41">
      <t>ワリアイ</t>
    </rPh>
    <rPh sb="42" eb="45">
      <t>ヘイキンテキ</t>
    </rPh>
    <rPh sb="46" eb="47">
      <t>イ</t>
    </rPh>
    <rPh sb="53" eb="55">
      <t>カンロ</t>
    </rPh>
    <rPh sb="55" eb="58">
      <t>ケイネンカ</t>
    </rPh>
    <rPh sb="58" eb="59">
      <t>リツ</t>
    </rPh>
    <rPh sb="61" eb="63">
      <t>ルイジ</t>
    </rPh>
    <rPh sb="63" eb="65">
      <t>ダンタイ</t>
    </rPh>
    <rPh sb="65" eb="67">
      <t>ヘイキン</t>
    </rPh>
    <rPh sb="68" eb="70">
      <t>ウワマワ</t>
    </rPh>
    <rPh sb="71" eb="73">
      <t>スイジュン</t>
    </rPh>
    <rPh sb="81" eb="83">
      <t>カンロ</t>
    </rPh>
    <rPh sb="84" eb="86">
      <t>セツビ</t>
    </rPh>
    <rPh sb="92" eb="94">
      <t>ホウテイ</t>
    </rPh>
    <rPh sb="94" eb="96">
      <t>タイヨウ</t>
    </rPh>
    <rPh sb="96" eb="98">
      <t>ネンスウ</t>
    </rPh>
    <rPh sb="99" eb="101">
      <t>ケイカ</t>
    </rPh>
    <rPh sb="111" eb="113">
      <t>レッカ</t>
    </rPh>
    <rPh sb="113" eb="115">
      <t>ジョウキョウ</t>
    </rPh>
    <rPh sb="120" eb="122">
      <t>キノウ</t>
    </rPh>
    <rPh sb="123" eb="125">
      <t>イジ</t>
    </rPh>
    <rPh sb="128" eb="130">
      <t>キカン</t>
    </rPh>
    <rPh sb="131" eb="133">
      <t>ユウコウ</t>
    </rPh>
    <rPh sb="133" eb="135">
      <t>カツヨウ</t>
    </rPh>
    <rPh sb="143" eb="145">
      <t>カンロ</t>
    </rPh>
    <rPh sb="145" eb="147">
      <t>コウシン</t>
    </rPh>
    <rPh sb="147" eb="148">
      <t>リツ</t>
    </rPh>
    <rPh sb="150" eb="152">
      <t>ルイジ</t>
    </rPh>
    <rPh sb="152" eb="154">
      <t>ダンタイ</t>
    </rPh>
    <rPh sb="154" eb="156">
      <t>ヘイキン</t>
    </rPh>
    <rPh sb="157" eb="159">
      <t>シタマワ</t>
    </rPh>
    <rPh sb="160" eb="162">
      <t>スイジュン</t>
    </rPh>
    <rPh sb="169" eb="171">
      <t>カンシュ</t>
    </rPh>
    <rPh sb="172" eb="174">
      <t>レッカ</t>
    </rPh>
    <rPh sb="174" eb="176">
      <t>ジョウキョウ</t>
    </rPh>
    <rPh sb="177" eb="178">
      <t>オウ</t>
    </rPh>
    <rPh sb="180" eb="183">
      <t>ケイカクテキ</t>
    </rPh>
    <rPh sb="190" eb="191">
      <t>スス</t>
    </rPh>
    <phoneticPr fontId="4"/>
  </si>
  <si>
    <t>　水需要の減少に伴い料金収入は減少傾向となっているが，経営の効率化や計画的な施設整備に取り組みながら，概ね健全な経営状況を維持している。
　管路については，法定耐用年数のみを基準とするのではなく劣化状況に応じて更新を図っており，昭和60年代前半から重点的に管路の更新を進めてきた結果，現在は，経年劣化に伴う断水件数が昭和50年代と比べて大幅に減少し，改善されている状況であり，今後については，上下水道事業経営ビジョンに基づき，計画的な施設の整備更新を進め，水道事業の健全な経営の維持に努める。</t>
    <rPh sb="1" eb="2">
      <t>ミズ</t>
    </rPh>
    <rPh sb="2" eb="4">
      <t>ジュヨウ</t>
    </rPh>
    <rPh sb="5" eb="7">
      <t>ゲンショウ</t>
    </rPh>
    <rPh sb="8" eb="9">
      <t>トモナ</t>
    </rPh>
    <rPh sb="10" eb="12">
      <t>リョウキン</t>
    </rPh>
    <rPh sb="12" eb="14">
      <t>シュウニュウ</t>
    </rPh>
    <rPh sb="15" eb="17">
      <t>ゲンショウ</t>
    </rPh>
    <rPh sb="17" eb="19">
      <t>ケイコウ</t>
    </rPh>
    <rPh sb="27" eb="29">
      <t>ケイエイ</t>
    </rPh>
    <rPh sb="30" eb="33">
      <t>コウリツカ</t>
    </rPh>
    <rPh sb="34" eb="36">
      <t>ケイカク</t>
    </rPh>
    <rPh sb="36" eb="37">
      <t>テキ</t>
    </rPh>
    <rPh sb="38" eb="40">
      <t>シセツ</t>
    </rPh>
    <rPh sb="40" eb="42">
      <t>セイビ</t>
    </rPh>
    <rPh sb="43" eb="44">
      <t>ト</t>
    </rPh>
    <rPh sb="45" eb="46">
      <t>ク</t>
    </rPh>
    <rPh sb="61" eb="63">
      <t>イジ</t>
    </rPh>
    <rPh sb="71" eb="72">
      <t>ロ</t>
    </rPh>
    <rPh sb="78" eb="80">
      <t>ホウテイ</t>
    </rPh>
    <rPh sb="80" eb="82">
      <t>タイヨウ</t>
    </rPh>
    <rPh sb="82" eb="84">
      <t>ネンスウ</t>
    </rPh>
    <rPh sb="87" eb="89">
      <t>キジュン</t>
    </rPh>
    <rPh sb="97" eb="99">
      <t>レッカ</t>
    </rPh>
    <rPh sb="99" eb="101">
      <t>ジョウキョウ</t>
    </rPh>
    <rPh sb="102" eb="103">
      <t>オウ</t>
    </rPh>
    <rPh sb="105" eb="107">
      <t>コウシン</t>
    </rPh>
    <rPh sb="108" eb="109">
      <t>ハカ</t>
    </rPh>
    <rPh sb="114" eb="116">
      <t>ショウワ</t>
    </rPh>
    <rPh sb="118" eb="120">
      <t>ネンダイ</t>
    </rPh>
    <rPh sb="120" eb="122">
      <t>ゼンハン</t>
    </rPh>
    <rPh sb="124" eb="126">
      <t>ジュウテン</t>
    </rPh>
    <rPh sb="126" eb="127">
      <t>テキ</t>
    </rPh>
    <rPh sb="128" eb="130">
      <t>カンロ</t>
    </rPh>
    <rPh sb="131" eb="133">
      <t>コウシン</t>
    </rPh>
    <rPh sb="134" eb="135">
      <t>スス</t>
    </rPh>
    <rPh sb="139" eb="141">
      <t>ケッカ</t>
    </rPh>
    <rPh sb="142" eb="144">
      <t>ゲンザイ</t>
    </rPh>
    <rPh sb="146" eb="148">
      <t>ケイネン</t>
    </rPh>
    <rPh sb="148" eb="150">
      <t>レッカ</t>
    </rPh>
    <rPh sb="151" eb="152">
      <t>トモナ</t>
    </rPh>
    <rPh sb="153" eb="155">
      <t>ダンスイ</t>
    </rPh>
    <rPh sb="155" eb="157">
      <t>ケンスウ</t>
    </rPh>
    <rPh sb="158" eb="160">
      <t>ショウワ</t>
    </rPh>
    <rPh sb="162" eb="163">
      <t>ネン</t>
    </rPh>
    <rPh sb="163" eb="164">
      <t>ダイ</t>
    </rPh>
    <rPh sb="165" eb="166">
      <t>クラ</t>
    </rPh>
    <rPh sb="168" eb="170">
      <t>オオハバ</t>
    </rPh>
    <rPh sb="171" eb="173">
      <t>ゲンショウ</t>
    </rPh>
    <rPh sb="175" eb="177">
      <t>カイゼン</t>
    </rPh>
    <rPh sb="182" eb="184">
      <t>ジョウキョウ</t>
    </rPh>
    <rPh sb="196" eb="200">
      <t>ジョウゲスイドウ</t>
    </rPh>
    <rPh sb="200" eb="202">
      <t>ジギョウ</t>
    </rPh>
    <rPh sb="202" eb="204">
      <t>ケイエイ</t>
    </rPh>
    <rPh sb="209" eb="210">
      <t>モト</t>
    </rPh>
    <rPh sb="213" eb="216">
      <t>ケイカクテキ</t>
    </rPh>
    <rPh sb="217" eb="219">
      <t>シセツ</t>
    </rPh>
    <rPh sb="220" eb="222">
      <t>セイビ</t>
    </rPh>
    <rPh sb="222" eb="224">
      <t>コウシン</t>
    </rPh>
    <rPh sb="225" eb="226">
      <t>スス</t>
    </rPh>
    <rPh sb="228" eb="230">
      <t>スイドウ</t>
    </rPh>
    <rPh sb="230" eb="232">
      <t>ジギョウ</t>
    </rPh>
    <rPh sb="233" eb="235">
      <t>ケンゼン</t>
    </rPh>
    <rPh sb="236" eb="238">
      <t>ケイエイ</t>
    </rPh>
    <rPh sb="239" eb="241">
      <t>イジ</t>
    </rPh>
    <rPh sb="242" eb="243">
      <t>ツト</t>
    </rPh>
    <phoneticPr fontId="4"/>
  </si>
  <si>
    <t>　①経常収支比率は,類似団体平均を下回る水準となっているものの，100％以上となっており，収支は健全な状態にある。
　②累積欠損金比率は，累積欠損金が発生していないため0％となり，健全な状態にある。
　③流動比率は，類似団体平均を下回る水準となっているが，100％以上となっており，短期債務に対する支払い能力は確保されている。
　④企業債残高対給水収益比率は，近年概ね横ばいとなっており，水道料金が比較的低い水準にあることなどにより，類似団体平均を上回る水準となっている。
　⑤料金回収率は，委託料や退職給付金の増加により100％を下回ったが，近年は100％に近い水準を維持しており，経営に必要な経費を料金で賄うことができている。
　⑥給水原価は，類似団体平均を下回る水準となっており，効率的に水を供給している。
　⑦施設利用率は，類似団体平均よりも低く，配水量の減少により低下傾向となっているが，計画給水量を見直し，ダウンサイジングを図りながら浄水場の更新を進めているため，今後当該指標は改善する見通しとなっている。
　⑧有収率は，類似団体平均よりも低く，漏水量の増加などにより前年度を下回る結果となったが，漏水防止調査などの計画的な実施により，今後においても引き続き有収率の向上に向けた取組を進める。</t>
    <rPh sb="246" eb="249">
      <t>イタクリョウ</t>
    </rPh>
    <rPh sb="280" eb="281">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</si>
</sst>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10" xfId="0" applyFont="1" applyBorder="1" applyAlignment="1" applyProtection="1">
      <alignment horizontal="justify" vertical="top" wrapText="1"/>
      <protection locked="0"/>
    </xf>
    <xf numFmtId="0" fontId="15" fillId="0" borderId="11"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12" xfId="0" applyFont="1" applyBorder="1" applyAlignment="1" applyProtection="1">
      <alignment horizontal="justify"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0.74</c:v>
                </c:pt>
                <c:pt idx="1">
                  <c:v>0.41</c:v>
                </c:pt>
                <c:pt idx="2">
                  <c:v>0.38</c:v>
                </c:pt>
                <c:pt idx="3">
                  <c:v>0.45</c:v>
                </c:pt>
                <c:pt idx="4">
                  <c:v>0.45</c:v>
                </c:pt>
              </c:numCache>
            </c:numRef>
          </c:val>
          <c:extLst>
            <c:ext xmlns:c16="http://schemas.microsoft.com/office/drawing/2014/chart" uri="{C3380CC4-5D6E-409C-BE32-E72D297353CC}">
              <c16:uniqueId val="{00000000-23FE-4457-B777-1CA03EEAA4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23FE-4457-B777-1CA03EEAA4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56.35</c:v>
                </c:pt>
                <c:pt idx="1">
                  <c:v>56.17</c:v>
                </c:pt>
                <c:pt idx="2">
                  <c:v>56</c:v>
                </c:pt>
                <c:pt idx="3">
                  <c:v>55.6</c:v>
                </c:pt>
                <c:pt idx="4">
                  <c:v>54.77</c:v>
                </c:pt>
              </c:numCache>
            </c:numRef>
          </c:val>
          <c:extLst>
            <c:ext xmlns:c16="http://schemas.microsoft.com/office/drawing/2014/chart" uri="{C3380CC4-5D6E-409C-BE32-E72D297353CC}">
              <c16:uniqueId val="{00000000-4697-41B0-8A3B-E5E0D0F3D4D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4697-41B0-8A3B-E5E0D0F3D4D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87.82</c:v>
                </c:pt>
                <c:pt idx="1">
                  <c:v>87.12</c:v>
                </c:pt>
                <c:pt idx="2">
                  <c:v>85.28</c:v>
                </c:pt>
                <c:pt idx="3">
                  <c:v>85.08</c:v>
                </c:pt>
                <c:pt idx="4">
                  <c:v>84.17</c:v>
                </c:pt>
              </c:numCache>
            </c:numRef>
          </c:val>
          <c:extLst>
            <c:ext xmlns:c16="http://schemas.microsoft.com/office/drawing/2014/chart" uri="{C3380CC4-5D6E-409C-BE32-E72D297353CC}">
              <c16:uniqueId val="{00000000-83EE-4EC5-8582-50D3065021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83EE-4EC5-8582-50D3065021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111.35</c:v>
                </c:pt>
                <c:pt idx="1">
                  <c:v>107.04</c:v>
                </c:pt>
                <c:pt idx="2">
                  <c:v>107.58</c:v>
                </c:pt>
                <c:pt idx="3">
                  <c:v>109.37</c:v>
                </c:pt>
                <c:pt idx="4">
                  <c:v>105.39</c:v>
                </c:pt>
              </c:numCache>
            </c:numRef>
          </c:val>
          <c:extLst>
            <c:ext xmlns:c16="http://schemas.microsoft.com/office/drawing/2014/chart" uri="{C3380CC4-5D6E-409C-BE32-E72D297353CC}">
              <c16:uniqueId val="{00000000-9AC9-428E-836B-4C6E5C83BF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9AC9-428E-836B-4C6E5C83BF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51.12</c:v>
                </c:pt>
                <c:pt idx="1">
                  <c:v>52.57</c:v>
                </c:pt>
                <c:pt idx="2">
                  <c:v>53.52</c:v>
                </c:pt>
                <c:pt idx="3">
                  <c:v>54.81</c:v>
                </c:pt>
                <c:pt idx="4">
                  <c:v>54.5</c:v>
                </c:pt>
              </c:numCache>
            </c:numRef>
          </c:val>
          <c:extLst>
            <c:ext xmlns:c16="http://schemas.microsoft.com/office/drawing/2014/chart" uri="{C3380CC4-5D6E-409C-BE32-E72D297353CC}">
              <c16:uniqueId val="{00000000-6CEF-42D4-BBD2-0A5F99C8B9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6CEF-42D4-BBD2-0A5F99C8B9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28.01</c:v>
                </c:pt>
                <c:pt idx="1">
                  <c:v>30.45</c:v>
                </c:pt>
                <c:pt idx="2">
                  <c:v>32.520000000000003</c:v>
                </c:pt>
                <c:pt idx="3">
                  <c:v>34.4</c:v>
                </c:pt>
                <c:pt idx="4">
                  <c:v>35.5</c:v>
                </c:pt>
              </c:numCache>
            </c:numRef>
          </c:val>
          <c:extLst>
            <c:ext xmlns:c16="http://schemas.microsoft.com/office/drawing/2014/chart" uri="{C3380CC4-5D6E-409C-BE32-E72D297353CC}">
              <c16:uniqueId val="{00000000-E02C-4745-A3AF-9586D636EA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E02C-4745-A3AF-9586D636EA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E6-4C44-8F84-4FB98EEE23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89E6-4C44-8F84-4FB98EEE23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152.65</c:v>
                </c:pt>
                <c:pt idx="1">
                  <c:v>183.66</c:v>
                </c:pt>
                <c:pt idx="2">
                  <c:v>203.21</c:v>
                </c:pt>
                <c:pt idx="3">
                  <c:v>214.94</c:v>
                </c:pt>
                <c:pt idx="4">
                  <c:v>192.27</c:v>
                </c:pt>
              </c:numCache>
            </c:numRef>
          </c:val>
          <c:extLst>
            <c:ext xmlns:c16="http://schemas.microsoft.com/office/drawing/2014/chart" uri="{C3380CC4-5D6E-409C-BE32-E72D297353CC}">
              <c16:uniqueId val="{00000000-525C-4295-9F72-64BE75D189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525C-4295-9F72-64BE75D189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448.11</c:v>
                </c:pt>
                <c:pt idx="1">
                  <c:v>436.58</c:v>
                </c:pt>
                <c:pt idx="2">
                  <c:v>429.27</c:v>
                </c:pt>
                <c:pt idx="3">
                  <c:v>426.34</c:v>
                </c:pt>
                <c:pt idx="4">
                  <c:v>459.7</c:v>
                </c:pt>
              </c:numCache>
            </c:numRef>
          </c:val>
          <c:extLst>
            <c:ext xmlns:c16="http://schemas.microsoft.com/office/drawing/2014/chart" uri="{C3380CC4-5D6E-409C-BE32-E72D297353CC}">
              <c16:uniqueId val="{00000000-1613-45FC-A2F9-98EE6069AF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1613-45FC-A2F9-98EE6069AF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107.06</c:v>
                </c:pt>
                <c:pt idx="1">
                  <c:v>98.97</c:v>
                </c:pt>
                <c:pt idx="2">
                  <c:v>99.21</c:v>
                </c:pt>
                <c:pt idx="3">
                  <c:v>101.95</c:v>
                </c:pt>
                <c:pt idx="4">
                  <c:v>97.55</c:v>
                </c:pt>
              </c:numCache>
            </c:numRef>
          </c:val>
          <c:extLst>
            <c:ext xmlns:c16="http://schemas.microsoft.com/office/drawing/2014/chart" uri="{C3380CC4-5D6E-409C-BE32-E72D297353CC}">
              <c16:uniqueId val="{00000000-8ED8-424D-8E9A-18EAB05794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8ED8-424D-8E9A-18EAB05794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130.12</c:v>
                </c:pt>
                <c:pt idx="1">
                  <c:v>140.68</c:v>
                </c:pt>
                <c:pt idx="2">
                  <c:v>141.04</c:v>
                </c:pt>
                <c:pt idx="3">
                  <c:v>137.04</c:v>
                </c:pt>
                <c:pt idx="4">
                  <c:v>142.66999999999999</c:v>
                </c:pt>
              </c:numCache>
            </c:numRef>
          </c:val>
          <c:extLst>
            <c:ext xmlns:c16="http://schemas.microsoft.com/office/drawing/2014/chart" uri="{C3380CC4-5D6E-409C-BE32-E72D297353CC}">
              <c16:uniqueId val="{00000000-0A92-4BB6-965D-4CBDF329E6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0A92-4BB6-965D-4CBDF329E6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61" zoomScaleNormal="100" workbookViewId="0">
      <selection activeCell="BS89" sqref="BS89"/>
    </sheetView>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2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2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91" t="str">
        <f>データ!H6</f>
        <v>北海道　函館市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2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A2</v>
      </c>
      <c r="X8" s="89"/>
      <c r="Y8" s="89"/>
      <c r="Z8" s="89"/>
      <c r="AA8" s="89"/>
      <c r="AB8" s="89"/>
      <c r="AC8" s="89"/>
      <c r="AD8" s="89" t="str">
        <f>データ!$M$6</f>
        <v>自治体職員</v>
      </c>
      <c r="AE8" s="89"/>
      <c r="AF8" s="89"/>
      <c r="AG8" s="89"/>
      <c r="AH8" s="89"/>
      <c r="AI8" s="89"/>
      <c r="AJ8" s="89"/>
      <c r="AK8" s="4"/>
      <c r="AL8" s="77">
        <f>データ!$R$6</f>
        <v>251891</v>
      </c>
      <c r="AM8" s="77"/>
      <c r="AN8" s="77"/>
      <c r="AO8" s="77"/>
      <c r="AP8" s="77"/>
      <c r="AQ8" s="77"/>
      <c r="AR8" s="77"/>
      <c r="AS8" s="77"/>
      <c r="AT8" s="73">
        <f>データ!$S$6</f>
        <v>677.87</v>
      </c>
      <c r="AU8" s="74"/>
      <c r="AV8" s="74"/>
      <c r="AW8" s="74"/>
      <c r="AX8" s="74"/>
      <c r="AY8" s="74"/>
      <c r="AZ8" s="74"/>
      <c r="BA8" s="74"/>
      <c r="BB8" s="76">
        <f>データ!$T$6</f>
        <v>371.59</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2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25">
      <c r="A10" s="2"/>
      <c r="B10" s="73" t="str">
        <f>データ!$N$6</f>
        <v>-</v>
      </c>
      <c r="C10" s="74"/>
      <c r="D10" s="74"/>
      <c r="E10" s="74"/>
      <c r="F10" s="74"/>
      <c r="G10" s="74"/>
      <c r="H10" s="74"/>
      <c r="I10" s="73">
        <f>データ!$O$6</f>
        <v>43.76</v>
      </c>
      <c r="J10" s="74"/>
      <c r="K10" s="74"/>
      <c r="L10" s="74"/>
      <c r="M10" s="74"/>
      <c r="N10" s="74"/>
      <c r="O10" s="75"/>
      <c r="P10" s="76">
        <f>データ!$P$6</f>
        <v>99.89</v>
      </c>
      <c r="Q10" s="76"/>
      <c r="R10" s="76"/>
      <c r="S10" s="76"/>
      <c r="T10" s="76"/>
      <c r="U10" s="76"/>
      <c r="V10" s="76"/>
      <c r="W10" s="77">
        <f>データ!$Q$6</f>
        <v>1958</v>
      </c>
      <c r="X10" s="77"/>
      <c r="Y10" s="77"/>
      <c r="Z10" s="77"/>
      <c r="AA10" s="77"/>
      <c r="AB10" s="77"/>
      <c r="AC10" s="77"/>
      <c r="AD10" s="2"/>
      <c r="AE10" s="2"/>
      <c r="AF10" s="2"/>
      <c r="AG10" s="2"/>
      <c r="AH10" s="4"/>
      <c r="AI10" s="4"/>
      <c r="AJ10" s="4"/>
      <c r="AK10" s="4"/>
      <c r="AL10" s="77">
        <f>データ!$U$6</f>
        <v>249740</v>
      </c>
      <c r="AM10" s="77"/>
      <c r="AN10" s="77"/>
      <c r="AO10" s="77"/>
      <c r="AP10" s="77"/>
      <c r="AQ10" s="77"/>
      <c r="AR10" s="77"/>
      <c r="AS10" s="77"/>
      <c r="AT10" s="73">
        <f>データ!$V$6</f>
        <v>140.99</v>
      </c>
      <c r="AU10" s="74"/>
      <c r="AV10" s="74"/>
      <c r="AW10" s="74"/>
      <c r="AX10" s="74"/>
      <c r="AY10" s="74"/>
      <c r="AZ10" s="74"/>
      <c r="BA10" s="74"/>
      <c r="BB10" s="76">
        <f>データ!$W$6</f>
        <v>1771.33</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111</v>
      </c>
      <c r="BM47" s="69"/>
      <c r="BN47" s="69"/>
      <c r="BO47" s="69"/>
      <c r="BP47" s="69"/>
      <c r="BQ47" s="69"/>
      <c r="BR47" s="69"/>
      <c r="BS47" s="69"/>
      <c r="BT47" s="69"/>
      <c r="BU47" s="69"/>
      <c r="BV47" s="69"/>
      <c r="BW47" s="69"/>
      <c r="BX47" s="69"/>
      <c r="BY47" s="69"/>
      <c r="BZ47" s="70"/>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2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W9d0xORtFSy+bRJsAThViS0xDt3qT8guYO7CKM/4VR+5NmWOsMftsCjEQRu6UbkMtBre+1dcYtq7z6knMMRXw==" saltValue="qApKT5WN4VaM0qGANNrO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2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2020</v>
      </c>
      <c r="C6" s="34">
        <f t="shared" ref="C6:W6" si="3">C7</f>
        <v>12025</v>
      </c>
      <c r="D6" s="34">
        <f t="shared" si="3"/>
        <v>46</v>
      </c>
      <c r="E6" s="34">
        <f t="shared" si="3"/>
        <v>1</v>
      </c>
      <c r="F6" s="34">
        <f t="shared" si="3"/>
        <v>0</v>
      </c>
      <c r="G6" s="34">
        <f t="shared" si="3"/>
        <v>1</v>
      </c>
      <c r="H6" s="34" t="str">
        <f t="shared" si="3"/>
        <v>北海道　函館市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43.76</v>
      </c>
      <c r="P6" s="35">
        <f t="shared" si="3"/>
        <v>99.89</v>
      </c>
      <c r="Q6" s="35">
        <f t="shared" si="3"/>
        <v>1958</v>
      </c>
      <c r="R6" s="35">
        <f t="shared" si="3"/>
        <v>251891</v>
      </c>
      <c r="S6" s="35">
        <f t="shared" si="3"/>
        <v>677.87</v>
      </c>
      <c r="T6" s="35">
        <f t="shared" si="3"/>
        <v>371.59</v>
      </c>
      <c r="U6" s="35">
        <f t="shared" si="3"/>
        <v>249740</v>
      </c>
      <c r="V6" s="35">
        <f t="shared" si="3"/>
        <v>140.99</v>
      </c>
      <c r="W6" s="35">
        <f t="shared" si="3"/>
        <v>1771.33</v>
      </c>
      <c r="X6" s="36">
        <f>IF(X7="",NA(),X7)</f>
        <v>111.35</v>
      </c>
      <c r="Y6" s="36">
        <f t="shared" ref="Y6:AG6" si="4">IF(Y7="",NA(),Y7)</f>
        <v>107.04</v>
      </c>
      <c r="Z6" s="36">
        <f t="shared" si="4"/>
        <v>107.58</v>
      </c>
      <c r="AA6" s="36">
        <f t="shared" si="4"/>
        <v>109.37</v>
      </c>
      <c r="AB6" s="36">
        <f t="shared" si="4"/>
        <v>105.39</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152.65</v>
      </c>
      <c r="AU6" s="36">
        <f t="shared" ref="AU6:BC6" si="6">IF(AU7="",NA(),AU7)</f>
        <v>183.66</v>
      </c>
      <c r="AV6" s="36">
        <f t="shared" si="6"/>
        <v>203.21</v>
      </c>
      <c r="AW6" s="36">
        <f t="shared" si="6"/>
        <v>214.94</v>
      </c>
      <c r="AX6" s="36">
        <f t="shared" si="6"/>
        <v>192.27</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448.11</v>
      </c>
      <c r="BF6" s="36">
        <f t="shared" ref="BF6:BN6" si="7">IF(BF7="",NA(),BF7)</f>
        <v>436.58</v>
      </c>
      <c r="BG6" s="36">
        <f t="shared" si="7"/>
        <v>429.27</v>
      </c>
      <c r="BH6" s="36">
        <f t="shared" si="7"/>
        <v>426.34</v>
      </c>
      <c r="BI6" s="36">
        <f t="shared" si="7"/>
        <v>459.7</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107.06</v>
      </c>
      <c r="BQ6" s="36">
        <f t="shared" ref="BQ6:BY6" si="8">IF(BQ7="",NA(),BQ7)</f>
        <v>98.97</v>
      </c>
      <c r="BR6" s="36">
        <f t="shared" si="8"/>
        <v>99.21</v>
      </c>
      <c r="BS6" s="36">
        <f t="shared" si="8"/>
        <v>101.95</v>
      </c>
      <c r="BT6" s="36">
        <f t="shared" si="8"/>
        <v>97.55</v>
      </c>
      <c r="BU6" s="36">
        <f t="shared" si="8"/>
        <v>107.61</v>
      </c>
      <c r="BV6" s="36">
        <f t="shared" si="8"/>
        <v>106.02</v>
      </c>
      <c r="BW6" s="36">
        <f t="shared" si="8"/>
        <v>104.84</v>
      </c>
      <c r="BX6" s="36">
        <f t="shared" si="8"/>
        <v>106.11</v>
      </c>
      <c r="BY6" s="36">
        <f t="shared" si="8"/>
        <v>103.75</v>
      </c>
      <c r="BZ6" s="35" t="str">
        <f>IF(BZ7="","",IF(BZ7="-","【-】","【"&amp;SUBSTITUTE(TEXT(BZ7,"#,##0.00"),"-","△")&amp;"】"))</f>
        <v>【100.05】</v>
      </c>
      <c r="CA6" s="36">
        <f>IF(CA7="",NA(),CA7)</f>
        <v>130.12</v>
      </c>
      <c r="CB6" s="36">
        <f t="shared" ref="CB6:CJ6" si="9">IF(CB7="",NA(),CB7)</f>
        <v>140.68</v>
      </c>
      <c r="CC6" s="36">
        <f t="shared" si="9"/>
        <v>141.04</v>
      </c>
      <c r="CD6" s="36">
        <f t="shared" si="9"/>
        <v>137.04</v>
      </c>
      <c r="CE6" s="36">
        <f t="shared" si="9"/>
        <v>142.66999999999999</v>
      </c>
      <c r="CF6" s="36">
        <f t="shared" si="9"/>
        <v>155.69</v>
      </c>
      <c r="CG6" s="36">
        <f t="shared" si="9"/>
        <v>158.6</v>
      </c>
      <c r="CH6" s="36">
        <f t="shared" si="9"/>
        <v>161.82</v>
      </c>
      <c r="CI6" s="36">
        <f t="shared" si="9"/>
        <v>161.03</v>
      </c>
      <c r="CJ6" s="36">
        <f t="shared" si="9"/>
        <v>159.93</v>
      </c>
      <c r="CK6" s="35" t="str">
        <f>IF(CK7="","",IF(CK7="-","【-】","【"&amp;SUBSTITUTE(TEXT(CK7,"#,##0.00"),"-","△")&amp;"】"))</f>
        <v>【166.40】</v>
      </c>
      <c r="CL6" s="36">
        <f>IF(CL7="",NA(),CL7)</f>
        <v>56.35</v>
      </c>
      <c r="CM6" s="36">
        <f t="shared" ref="CM6:CU6" si="10">IF(CM7="",NA(),CM7)</f>
        <v>56.17</v>
      </c>
      <c r="CN6" s="36">
        <f t="shared" si="10"/>
        <v>56</v>
      </c>
      <c r="CO6" s="36">
        <f t="shared" si="10"/>
        <v>55.6</v>
      </c>
      <c r="CP6" s="36">
        <f t="shared" si="10"/>
        <v>54.77</v>
      </c>
      <c r="CQ6" s="36">
        <f t="shared" si="10"/>
        <v>62.46</v>
      </c>
      <c r="CR6" s="36">
        <f t="shared" si="10"/>
        <v>62.88</v>
      </c>
      <c r="CS6" s="36">
        <f t="shared" si="10"/>
        <v>62.32</v>
      </c>
      <c r="CT6" s="36">
        <f t="shared" si="10"/>
        <v>61.71</v>
      </c>
      <c r="CU6" s="36">
        <f t="shared" si="10"/>
        <v>63.12</v>
      </c>
      <c r="CV6" s="35" t="str">
        <f>IF(CV7="","",IF(CV7="-","【-】","【"&amp;SUBSTITUTE(TEXT(CV7,"#,##0.00"),"-","△")&amp;"】"))</f>
        <v>【60.69】</v>
      </c>
      <c r="CW6" s="36">
        <f>IF(CW7="",NA(),CW7)</f>
        <v>87.82</v>
      </c>
      <c r="CX6" s="36">
        <f t="shared" ref="CX6:DF6" si="11">IF(CX7="",NA(),CX7)</f>
        <v>87.12</v>
      </c>
      <c r="CY6" s="36">
        <f t="shared" si="11"/>
        <v>85.28</v>
      </c>
      <c r="CZ6" s="36">
        <f t="shared" si="11"/>
        <v>85.08</v>
      </c>
      <c r="DA6" s="36">
        <f t="shared" si="11"/>
        <v>84.17</v>
      </c>
      <c r="DB6" s="36">
        <f t="shared" si="11"/>
        <v>90.62</v>
      </c>
      <c r="DC6" s="36">
        <f t="shared" si="11"/>
        <v>90.13</v>
      </c>
      <c r="DD6" s="36">
        <f t="shared" si="11"/>
        <v>90.19</v>
      </c>
      <c r="DE6" s="36">
        <f t="shared" si="11"/>
        <v>90.03</v>
      </c>
      <c r="DF6" s="36">
        <f t="shared" si="11"/>
        <v>90.09</v>
      </c>
      <c r="DG6" s="35" t="str">
        <f>IF(DG7="","",IF(DG7="-","【-】","【"&amp;SUBSTITUTE(TEXT(DG7,"#,##0.00"),"-","△")&amp;"】"))</f>
        <v>【89.82】</v>
      </c>
      <c r="DH6" s="36">
        <f>IF(DH7="",NA(),DH7)</f>
        <v>51.12</v>
      </c>
      <c r="DI6" s="36">
        <f t="shared" ref="DI6:DQ6" si="12">IF(DI7="",NA(),DI7)</f>
        <v>52.57</v>
      </c>
      <c r="DJ6" s="36">
        <f t="shared" si="12"/>
        <v>53.52</v>
      </c>
      <c r="DK6" s="36">
        <f t="shared" si="12"/>
        <v>54.81</v>
      </c>
      <c r="DL6" s="36">
        <f t="shared" si="12"/>
        <v>54.5</v>
      </c>
      <c r="DM6" s="36">
        <f t="shared" si="12"/>
        <v>48.01</v>
      </c>
      <c r="DN6" s="36">
        <f t="shared" si="12"/>
        <v>48.01</v>
      </c>
      <c r="DO6" s="36">
        <f t="shared" si="12"/>
        <v>48.86</v>
      </c>
      <c r="DP6" s="36">
        <f t="shared" si="12"/>
        <v>49.6</v>
      </c>
      <c r="DQ6" s="36">
        <f t="shared" si="12"/>
        <v>50.31</v>
      </c>
      <c r="DR6" s="35" t="str">
        <f>IF(DR7="","",IF(DR7="-","【-】","【"&amp;SUBSTITUTE(TEXT(DR7,"#,##0.00"),"-","△")&amp;"】"))</f>
        <v>【50.19】</v>
      </c>
      <c r="DS6" s="36">
        <f>IF(DS7="",NA(),DS7)</f>
        <v>28.01</v>
      </c>
      <c r="DT6" s="36">
        <f t="shared" ref="DT6:EB6" si="13">IF(DT7="",NA(),DT7)</f>
        <v>30.45</v>
      </c>
      <c r="DU6" s="36">
        <f t="shared" si="13"/>
        <v>32.520000000000003</v>
      </c>
      <c r="DV6" s="36">
        <f t="shared" si="13"/>
        <v>34.4</v>
      </c>
      <c r="DW6" s="36">
        <f t="shared" si="13"/>
        <v>35.5</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0.74</v>
      </c>
      <c r="EE6" s="36">
        <f t="shared" ref="EE6:EM6" si="14">IF(EE7="",NA(),EE7)</f>
        <v>0.41</v>
      </c>
      <c r="EF6" s="36">
        <f t="shared" si="14"/>
        <v>0.38</v>
      </c>
      <c r="EG6" s="36">
        <f t="shared" si="14"/>
        <v>0.45</v>
      </c>
      <c r="EH6" s="36">
        <f t="shared" si="14"/>
        <v>0.45</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25">
      <c r="A7" s="29"/>
      <c r="B7" s="38">
        <v>2020</v>
      </c>
      <c r="C7" s="38">
        <v>12025</v>
      </c>
      <c r="D7" s="38">
        <v>46</v>
      </c>
      <c r="E7" s="38">
        <v>1</v>
      </c>
      <c r="F7" s="38">
        <v>0</v>
      </c>
      <c r="G7" s="38">
        <v>1</v>
      </c>
      <c r="H7" s="38" t="s">
        <v>93</v>
      </c>
      <c r="I7" s="38" t="s">
        <v>94</v>
      </c>
      <c r="J7" s="38" t="s">
        <v>95</v>
      </c>
      <c r="K7" s="38" t="s">
        <v>96</v>
      </c>
      <c r="L7" s="38" t="s">
        <v>97</v>
      </c>
      <c r="M7" s="38" t="s">
        <v>98</v>
      </c>
      <c r="N7" s="39" t="s">
        <v>99</v>
      </c>
      <c r="O7" s="39">
        <v>43.76</v>
      </c>
      <c r="P7" s="39">
        <v>99.89</v>
      </c>
      <c r="Q7" s="39">
        <v>1958</v>
      </c>
      <c r="R7" s="39">
        <v>251891</v>
      </c>
      <c r="S7" s="39">
        <v>677.87</v>
      </c>
      <c r="T7" s="39">
        <v>371.59</v>
      </c>
      <c r="U7" s="39">
        <v>249740</v>
      </c>
      <c r="V7" s="39">
        <v>140.99</v>
      </c>
      <c r="W7" s="39">
        <v>1771.33</v>
      </c>
      <c r="X7" s="39">
        <v>111.35</v>
      </c>
      <c r="Y7" s="39">
        <v>107.04</v>
      </c>
      <c r="Z7" s="39">
        <v>107.58</v>
      </c>
      <c r="AA7" s="39">
        <v>109.37</v>
      </c>
      <c r="AB7" s="39">
        <v>105.39</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152.65</v>
      </c>
      <c r="AU7" s="39">
        <v>183.66</v>
      </c>
      <c r="AV7" s="39">
        <v>203.21</v>
      </c>
      <c r="AW7" s="39">
        <v>214.94</v>
      </c>
      <c r="AX7" s="39">
        <v>192.27</v>
      </c>
      <c r="AY7" s="39">
        <v>311.99</v>
      </c>
      <c r="AZ7" s="39">
        <v>307.83</v>
      </c>
      <c r="BA7" s="39">
        <v>318.89</v>
      </c>
      <c r="BB7" s="39">
        <v>309.10000000000002</v>
      </c>
      <c r="BC7" s="39">
        <v>306.08</v>
      </c>
      <c r="BD7" s="39">
        <v>260.31</v>
      </c>
      <c r="BE7" s="39">
        <v>448.11</v>
      </c>
      <c r="BF7" s="39">
        <v>436.58</v>
      </c>
      <c r="BG7" s="39">
        <v>429.27</v>
      </c>
      <c r="BH7" s="39">
        <v>426.34</v>
      </c>
      <c r="BI7" s="39">
        <v>459.7</v>
      </c>
      <c r="BJ7" s="39">
        <v>291.77999999999997</v>
      </c>
      <c r="BK7" s="39">
        <v>295.44</v>
      </c>
      <c r="BL7" s="39">
        <v>290.07</v>
      </c>
      <c r="BM7" s="39">
        <v>290.42</v>
      </c>
      <c r="BN7" s="39">
        <v>294.66000000000003</v>
      </c>
      <c r="BO7" s="39">
        <v>275.67</v>
      </c>
      <c r="BP7" s="39">
        <v>107.06</v>
      </c>
      <c r="BQ7" s="39">
        <v>98.97</v>
      </c>
      <c r="BR7" s="39">
        <v>99.21</v>
      </c>
      <c r="BS7" s="39">
        <v>101.95</v>
      </c>
      <c r="BT7" s="39">
        <v>97.55</v>
      </c>
      <c r="BU7" s="39">
        <v>107.61</v>
      </c>
      <c r="BV7" s="39">
        <v>106.02</v>
      </c>
      <c r="BW7" s="39">
        <v>104.84</v>
      </c>
      <c r="BX7" s="39">
        <v>106.11</v>
      </c>
      <c r="BY7" s="39">
        <v>103.75</v>
      </c>
      <c r="BZ7" s="39">
        <v>100.05</v>
      </c>
      <c r="CA7" s="39">
        <v>130.12</v>
      </c>
      <c r="CB7" s="39">
        <v>140.68</v>
      </c>
      <c r="CC7" s="39">
        <v>141.04</v>
      </c>
      <c r="CD7" s="39">
        <v>137.04</v>
      </c>
      <c r="CE7" s="39">
        <v>142.66999999999999</v>
      </c>
      <c r="CF7" s="39">
        <v>155.69</v>
      </c>
      <c r="CG7" s="39">
        <v>158.6</v>
      </c>
      <c r="CH7" s="39">
        <v>161.82</v>
      </c>
      <c r="CI7" s="39">
        <v>161.03</v>
      </c>
      <c r="CJ7" s="39">
        <v>159.93</v>
      </c>
      <c r="CK7" s="39">
        <v>166.4</v>
      </c>
      <c r="CL7" s="39">
        <v>56.35</v>
      </c>
      <c r="CM7" s="39">
        <v>56.17</v>
      </c>
      <c r="CN7" s="39">
        <v>56</v>
      </c>
      <c r="CO7" s="39">
        <v>55.6</v>
      </c>
      <c r="CP7" s="39">
        <v>54.77</v>
      </c>
      <c r="CQ7" s="39">
        <v>62.46</v>
      </c>
      <c r="CR7" s="39">
        <v>62.88</v>
      </c>
      <c r="CS7" s="39">
        <v>62.32</v>
      </c>
      <c r="CT7" s="39">
        <v>61.71</v>
      </c>
      <c r="CU7" s="39">
        <v>63.12</v>
      </c>
      <c r="CV7" s="39">
        <v>60.69</v>
      </c>
      <c r="CW7" s="39">
        <v>87.82</v>
      </c>
      <c r="CX7" s="39">
        <v>87.12</v>
      </c>
      <c r="CY7" s="39">
        <v>85.28</v>
      </c>
      <c r="CZ7" s="39">
        <v>85.08</v>
      </c>
      <c r="DA7" s="39">
        <v>84.17</v>
      </c>
      <c r="DB7" s="39">
        <v>90.62</v>
      </c>
      <c r="DC7" s="39">
        <v>90.13</v>
      </c>
      <c r="DD7" s="39">
        <v>90.19</v>
      </c>
      <c r="DE7" s="39">
        <v>90.03</v>
      </c>
      <c r="DF7" s="39">
        <v>90.09</v>
      </c>
      <c r="DG7" s="39">
        <v>89.82</v>
      </c>
      <c r="DH7" s="39">
        <v>51.12</v>
      </c>
      <c r="DI7" s="39">
        <v>52.57</v>
      </c>
      <c r="DJ7" s="39">
        <v>53.52</v>
      </c>
      <c r="DK7" s="39">
        <v>54.81</v>
      </c>
      <c r="DL7" s="39">
        <v>54.5</v>
      </c>
      <c r="DM7" s="39">
        <v>48.01</v>
      </c>
      <c r="DN7" s="39">
        <v>48.01</v>
      </c>
      <c r="DO7" s="39">
        <v>48.86</v>
      </c>
      <c r="DP7" s="39">
        <v>49.6</v>
      </c>
      <c r="DQ7" s="39">
        <v>50.31</v>
      </c>
      <c r="DR7" s="39">
        <v>50.19</v>
      </c>
      <c r="DS7" s="39">
        <v>28.01</v>
      </c>
      <c r="DT7" s="39">
        <v>30.45</v>
      </c>
      <c r="DU7" s="39">
        <v>32.520000000000003</v>
      </c>
      <c r="DV7" s="39">
        <v>34.4</v>
      </c>
      <c r="DW7" s="39">
        <v>35.5</v>
      </c>
      <c r="DX7" s="39">
        <v>16.170000000000002</v>
      </c>
      <c r="DY7" s="39">
        <v>16.600000000000001</v>
      </c>
      <c r="DZ7" s="39">
        <v>18.510000000000002</v>
      </c>
      <c r="EA7" s="39">
        <v>20.49</v>
      </c>
      <c r="EB7" s="39">
        <v>21.34</v>
      </c>
      <c r="EC7" s="39">
        <v>20.63</v>
      </c>
      <c r="ED7" s="39">
        <v>0.74</v>
      </c>
      <c r="EE7" s="39">
        <v>0.41</v>
      </c>
      <c r="EF7" s="39">
        <v>0.38</v>
      </c>
      <c r="EG7" s="39">
        <v>0.45</v>
      </c>
      <c r="EH7" s="39">
        <v>0.45</v>
      </c>
      <c r="EI7" s="39">
        <v>0.67</v>
      </c>
      <c r="EJ7" s="39">
        <v>0.65</v>
      </c>
      <c r="EK7" s="39">
        <v>0.7</v>
      </c>
      <c r="EL7" s="39">
        <v>0.72</v>
      </c>
      <c r="EM7" s="39">
        <v>0.69</v>
      </c>
      <c r="EN7" s="39">
        <v>0.69</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5">
      <c r="B11">
        <v>4</v>
      </c>
      <c r="C11">
        <v>3</v>
      </c>
      <c r="D11">
        <v>2</v>
      </c>
      <c r="E11">
        <v>1</v>
      </c>
      <c r="F11">
        <v>0</v>
      </c>
      <c r="G11" t="s">
        <v>105</v>
      </c>
    </row>
    <row r="12" spans="1:144" x14ac:dyDescent="0.25">
      <c r="B12">
        <v>1</v>
      </c>
      <c r="C12">
        <v>1</v>
      </c>
      <c r="D12">
        <v>1</v>
      </c>
      <c r="E12">
        <v>1</v>
      </c>
      <c r="F12">
        <v>2</v>
      </c>
      <c r="G12" t="s">
        <v>106</v>
      </c>
    </row>
    <row r="13" spans="1:144" x14ac:dyDescent="0.2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川尻　守</cp:lastModifiedBy>
  <cp:lastPrinted>2022-01-16T22:58:30Z</cp:lastPrinted>
  <dcterms:created xsi:type="dcterms:W3CDTF">2021-12-03T06:41:03Z</dcterms:created>
  <dcterms:modified xsi:type="dcterms:W3CDTF">2022-01-17T06:58:17Z</dcterms:modified>
  <cp:category/>
</cp:coreProperties>
</file>