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81.42\gakumu\2学校再編担当\☆学級編制\学級編制調査（渡島照会）\R7\R7.5_令和７年度公立小・中学校に係る学級編制の実態に関する報告書の提出について（通知）\"/>
    </mc:Choice>
  </mc:AlternateContent>
  <xr:revisionPtr revIDLastSave="0" documentId="13_ncr:1_{57638908-BBC9-43E3-A1F0-8931AA29F588}" xr6:coauthVersionLast="47" xr6:coauthVersionMax="47" xr10:uidLastSave="{00000000-0000-0000-0000-000000000000}"/>
  <bookViews>
    <workbookView xWindow="-98" yWindow="-98" windowWidth="20715" windowHeight="13276" activeTab="1" xr2:uid="{A5BBD958-9032-4DA5-8E50-371F594DB8CD}"/>
  </bookViews>
  <sheets>
    <sheet name="R7.5.1小（標） " sheetId="7" r:id="rId1"/>
    <sheet name="R7.5.1小（実）" sheetId="5" r:id="rId2"/>
    <sheet name="R7.5.1中 （標）" sheetId="8" r:id="rId3"/>
    <sheet name="R7.5.1中 （実）" sheetId="6" r:id="rId4"/>
    <sheet name="小" sheetId="2" r:id="rId5"/>
    <sheet name="中" sheetId="1" r:id="rId6"/>
  </sheets>
  <definedNames>
    <definedName name="_xlnm.Print_Area" localSheetId="1">'R7.5.1小（実）'!$A$2:$AO$73</definedName>
    <definedName name="_xlnm.Print_Area" localSheetId="0">'R7.5.1小（標） '!$A$2:$AO$73</definedName>
    <definedName name="_xlnm.Print_Area" localSheetId="3">'R7.5.1中 （実）'!$A$2:$AC$40</definedName>
    <definedName name="_xlnm.Print_Area" localSheetId="2">'R7.5.1中 （標）'!$A$2:$AC$41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6" i="2" l="1"/>
  <c r="H46" i="2"/>
  <c r="I46" i="2"/>
  <c r="J46" i="2"/>
  <c r="K46" i="2"/>
  <c r="L46" i="2"/>
  <c r="G46" i="2"/>
  <c r="AB34" i="6"/>
  <c r="P26" i="1"/>
  <c r="AO67" i="5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O46" i="2"/>
  <c r="Q26" i="1"/>
  <c r="R26" i="1"/>
  <c r="S26" i="1"/>
  <c r="T26" i="1"/>
  <c r="U26" i="1"/>
  <c r="V26" i="1"/>
  <c r="W26" i="1"/>
  <c r="X26" i="1"/>
  <c r="Y26" i="1"/>
  <c r="Z26" i="1"/>
  <c r="AA26" i="1"/>
  <c r="AB26" i="1"/>
  <c r="O26" i="1"/>
  <c r="AD55" i="5"/>
  <c r="M8" i="1"/>
  <c r="M9" i="1"/>
  <c r="M10" i="1"/>
  <c r="M11" i="1"/>
  <c r="M12" i="1"/>
  <c r="M13" i="1"/>
  <c r="M14" i="1"/>
  <c r="M15" i="1"/>
  <c r="M16" i="1"/>
  <c r="M17" i="1"/>
  <c r="M18" i="1"/>
  <c r="M19" i="1"/>
  <c r="M26" i="1" s="1"/>
  <c r="M20" i="1"/>
  <c r="M21" i="1"/>
  <c r="M22" i="1"/>
  <c r="M23" i="1"/>
  <c r="M24" i="1"/>
  <c r="M25" i="1"/>
  <c r="M7" i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7" i="2"/>
  <c r="M46" i="2" l="1"/>
  <c r="AQ26" i="1"/>
  <c r="AR26" i="1"/>
  <c r="Y2" i="6"/>
  <c r="AA37" i="6"/>
  <c r="Z37" i="6"/>
  <c r="Y37" i="6"/>
  <c r="X37" i="6"/>
  <c r="AA36" i="6"/>
  <c r="Z36" i="6"/>
  <c r="Y36" i="6"/>
  <c r="X36" i="6"/>
  <c r="AA35" i="6"/>
  <c r="Z35" i="6"/>
  <c r="Y35" i="6"/>
  <c r="X35" i="6"/>
  <c r="AA34" i="6"/>
  <c r="AA38" i="6" s="1"/>
  <c r="Z34" i="6"/>
  <c r="Z38" i="6" s="1"/>
  <c r="Y34" i="6"/>
  <c r="X34" i="6"/>
  <c r="AA33" i="6"/>
  <c r="Z33" i="6"/>
  <c r="Y33" i="6"/>
  <c r="U33" i="6"/>
  <c r="S33" i="6"/>
  <c r="R33" i="6"/>
  <c r="Q33" i="6"/>
  <c r="AC32" i="6"/>
  <c r="AB32" i="6" s="1"/>
  <c r="U32" i="6"/>
  <c r="T32" i="6"/>
  <c r="T33" i="6" s="1"/>
  <c r="AC31" i="6"/>
  <c r="AB31" i="6" s="1"/>
  <c r="AB33" i="6" s="1"/>
  <c r="S31" i="6"/>
  <c r="R31" i="6"/>
  <c r="Q31" i="6"/>
  <c r="AC30" i="6"/>
  <c r="AA30" i="6"/>
  <c r="Z30" i="6"/>
  <c r="Y30" i="6"/>
  <c r="U30" i="6"/>
  <c r="T30" i="6" s="1"/>
  <c r="AC29" i="6"/>
  <c r="AB29" i="6"/>
  <c r="U29" i="6"/>
  <c r="T29" i="6" s="1"/>
  <c r="AC28" i="6"/>
  <c r="AB28" i="6" s="1"/>
  <c r="AB30" i="6" s="1"/>
  <c r="U28" i="6"/>
  <c r="S28" i="6"/>
  <c r="R28" i="6"/>
  <c r="Q28" i="6"/>
  <c r="AA27" i="6"/>
  <c r="Z27" i="6"/>
  <c r="Y27" i="6"/>
  <c r="U27" i="6"/>
  <c r="AC37" i="6" s="1"/>
  <c r="T27" i="6"/>
  <c r="AB37" i="6" s="1"/>
  <c r="AC26" i="6"/>
  <c r="AB26" i="6" s="1"/>
  <c r="U26" i="6"/>
  <c r="T26" i="6" s="1"/>
  <c r="AC25" i="6"/>
  <c r="AB25" i="6" s="1"/>
  <c r="AB27" i="6" s="1"/>
  <c r="U25" i="6"/>
  <c r="T25" i="6"/>
  <c r="AA24" i="6"/>
  <c r="Z24" i="6"/>
  <c r="Y24" i="6"/>
  <c r="S24" i="6"/>
  <c r="R24" i="6"/>
  <c r="Q24" i="6"/>
  <c r="AC23" i="6"/>
  <c r="AB23" i="6" s="1"/>
  <c r="U23" i="6"/>
  <c r="U24" i="6" s="1"/>
  <c r="AC22" i="6"/>
  <c r="AC24" i="6" s="1"/>
  <c r="AB22" i="6"/>
  <c r="AB24" i="6" s="1"/>
  <c r="U22" i="6"/>
  <c r="T22" i="6" s="1"/>
  <c r="AA21" i="6"/>
  <c r="Z21" i="6"/>
  <c r="Y21" i="6"/>
  <c r="U21" i="6"/>
  <c r="S21" i="6"/>
  <c r="R21" i="6"/>
  <c r="Q21" i="6"/>
  <c r="AC20" i="6"/>
  <c r="AB20" i="6" s="1"/>
  <c r="U20" i="6"/>
  <c r="T20" i="6"/>
  <c r="AC19" i="6"/>
  <c r="AB19" i="6" s="1"/>
  <c r="U19" i="6"/>
  <c r="T19" i="6" s="1"/>
  <c r="T21" i="6" s="1"/>
  <c r="AC18" i="6"/>
  <c r="AB18" i="6" s="1"/>
  <c r="S18" i="6"/>
  <c r="R18" i="6"/>
  <c r="Q18" i="6"/>
  <c r="AA17" i="6"/>
  <c r="Z17" i="6"/>
  <c r="Y17" i="6"/>
  <c r="U17" i="6"/>
  <c r="T17" i="6" s="1"/>
  <c r="AC16" i="6"/>
  <c r="AB16" i="6" s="1"/>
  <c r="U16" i="6"/>
  <c r="T16" i="6" s="1"/>
  <c r="T18" i="6" s="1"/>
  <c r="AC15" i="6"/>
  <c r="AC17" i="6" s="1"/>
  <c r="AB15" i="6"/>
  <c r="AB17" i="6" s="1"/>
  <c r="S15" i="6"/>
  <c r="R15" i="6"/>
  <c r="Q15" i="6"/>
  <c r="AA14" i="6"/>
  <c r="Z14" i="6"/>
  <c r="Y14" i="6"/>
  <c r="U14" i="6"/>
  <c r="AC36" i="6" s="1"/>
  <c r="AC13" i="6"/>
  <c r="AC14" i="6" s="1"/>
  <c r="U13" i="6"/>
  <c r="T13" i="6"/>
  <c r="AC12" i="6"/>
  <c r="AB12" i="6" s="1"/>
  <c r="U12" i="6"/>
  <c r="U15" i="6" s="1"/>
  <c r="AC11" i="6"/>
  <c r="AA11" i="6"/>
  <c r="Z11" i="6"/>
  <c r="Y11" i="6"/>
  <c r="S11" i="6"/>
  <c r="R11" i="6"/>
  <c r="Q11" i="6"/>
  <c r="AC10" i="6"/>
  <c r="AB10" i="6"/>
  <c r="U10" i="6"/>
  <c r="T10" i="6" s="1"/>
  <c r="AC9" i="6"/>
  <c r="AB9" i="6" s="1"/>
  <c r="AB11" i="6" s="1"/>
  <c r="U9" i="6"/>
  <c r="T9" i="6" s="1"/>
  <c r="T11" i="6" s="1"/>
  <c r="AA8" i="6"/>
  <c r="Z8" i="6"/>
  <c r="Y8" i="6"/>
  <c r="S8" i="6"/>
  <c r="R8" i="6"/>
  <c r="Q8" i="6"/>
  <c r="AC7" i="6"/>
  <c r="AB7" i="6" s="1"/>
  <c r="U7" i="6"/>
  <c r="AC35" i="6" s="1"/>
  <c r="AC6" i="6"/>
  <c r="AB6" i="6" s="1"/>
  <c r="AB8" i="6" s="1"/>
  <c r="U6" i="6"/>
  <c r="AC34" i="6" s="1"/>
  <c r="T6" i="6"/>
  <c r="Y2" i="8"/>
  <c r="Y35" i="8"/>
  <c r="X34" i="8"/>
  <c r="Z37" i="8"/>
  <c r="AA37" i="8"/>
  <c r="AB37" i="8"/>
  <c r="AC37" i="8"/>
  <c r="Y37" i="8"/>
  <c r="Z36" i="8"/>
  <c r="AA36" i="8"/>
  <c r="AB36" i="8"/>
  <c r="AC36" i="8"/>
  <c r="Y36" i="8"/>
  <c r="Z35" i="8"/>
  <c r="AA35" i="8"/>
  <c r="AA34" i="8"/>
  <c r="AB34" i="8"/>
  <c r="AC34" i="8"/>
  <c r="Y34" i="8"/>
  <c r="Y38" i="8" s="1"/>
  <c r="Z34" i="8"/>
  <c r="X37" i="8"/>
  <c r="X36" i="8"/>
  <c r="X35" i="8"/>
  <c r="Z21" i="8"/>
  <c r="AA21" i="8"/>
  <c r="AB21" i="8"/>
  <c r="AC21" i="8"/>
  <c r="Y21" i="8"/>
  <c r="Q33" i="8"/>
  <c r="R8" i="8"/>
  <c r="S8" i="8"/>
  <c r="T8" i="8"/>
  <c r="U8" i="8"/>
  <c r="Q8" i="8"/>
  <c r="AO70" i="5"/>
  <c r="AN70" i="5"/>
  <c r="AM70" i="5"/>
  <c r="AL70" i="5"/>
  <c r="AK70" i="5"/>
  <c r="AJ70" i="5"/>
  <c r="AI70" i="5"/>
  <c r="AH70" i="5"/>
  <c r="AG70" i="5"/>
  <c r="AO69" i="5"/>
  <c r="AN69" i="5"/>
  <c r="AM69" i="5"/>
  <c r="AL69" i="5"/>
  <c r="AK69" i="5"/>
  <c r="AJ69" i="5"/>
  <c r="AI69" i="5"/>
  <c r="AH69" i="5"/>
  <c r="AG69" i="5"/>
  <c r="AO68" i="5"/>
  <c r="AN68" i="5"/>
  <c r="AM68" i="5"/>
  <c r="AL68" i="5"/>
  <c r="AK68" i="5"/>
  <c r="AJ68" i="5"/>
  <c r="AI68" i="5"/>
  <c r="AH68" i="5"/>
  <c r="AG68" i="5"/>
  <c r="AM67" i="5"/>
  <c r="AL67" i="5"/>
  <c r="AK67" i="5"/>
  <c r="AJ67" i="5"/>
  <c r="AI67" i="5"/>
  <c r="AH67" i="5"/>
  <c r="AG67" i="5"/>
  <c r="AM66" i="5"/>
  <c r="AL66" i="5"/>
  <c r="AK66" i="5"/>
  <c r="AJ66" i="5"/>
  <c r="AI66" i="5"/>
  <c r="AH66" i="5"/>
  <c r="AG66" i="5"/>
  <c r="AN69" i="7"/>
  <c r="AO70" i="7"/>
  <c r="AO69" i="7"/>
  <c r="AO68" i="7"/>
  <c r="AN68" i="7"/>
  <c r="AI70" i="7"/>
  <c r="AJ70" i="7"/>
  <c r="AK70" i="7"/>
  <c r="AL70" i="7"/>
  <c r="AM70" i="7"/>
  <c r="AI69" i="7"/>
  <c r="AJ69" i="7"/>
  <c r="AK69" i="7"/>
  <c r="AL69" i="7"/>
  <c r="AM69" i="7"/>
  <c r="AI68" i="7"/>
  <c r="AJ68" i="7"/>
  <c r="AK68" i="7"/>
  <c r="AL68" i="7"/>
  <c r="AM68" i="7"/>
  <c r="AI67" i="7"/>
  <c r="AJ67" i="7"/>
  <c r="AK67" i="7"/>
  <c r="AL67" i="7"/>
  <c r="AM67" i="7"/>
  <c r="AI66" i="7"/>
  <c r="AJ66" i="7"/>
  <c r="AK66" i="7"/>
  <c r="AL66" i="7"/>
  <c r="AM66" i="7"/>
  <c r="AH70" i="7"/>
  <c r="AH69" i="7"/>
  <c r="AH68" i="7"/>
  <c r="AH67" i="7"/>
  <c r="AH66" i="7"/>
  <c r="AD23" i="7"/>
  <c r="AC23" i="7"/>
  <c r="X23" i="7"/>
  <c r="Y23" i="7"/>
  <c r="Z23" i="7"/>
  <c r="AA23" i="7"/>
  <c r="AB23" i="7"/>
  <c r="W23" i="7"/>
  <c r="X23" i="5"/>
  <c r="Y23" i="5"/>
  <c r="Z23" i="5"/>
  <c r="AA23" i="5"/>
  <c r="AB23" i="5"/>
  <c r="W23" i="5"/>
  <c r="AK2" i="5"/>
  <c r="AK2" i="7"/>
  <c r="Y38" i="6" l="1"/>
  <c r="AC38" i="6"/>
  <c r="T31" i="6"/>
  <c r="AB21" i="6"/>
  <c r="T28" i="6"/>
  <c r="T7" i="6"/>
  <c r="AB35" i="6" s="1"/>
  <c r="U8" i="6"/>
  <c r="T12" i="6"/>
  <c r="T15" i="6" s="1"/>
  <c r="T14" i="6"/>
  <c r="AB36" i="6" s="1"/>
  <c r="AC21" i="6"/>
  <c r="U31" i="6"/>
  <c r="AC33" i="6"/>
  <c r="U11" i="6"/>
  <c r="AC27" i="6"/>
  <c r="AC8" i="6"/>
  <c r="U18" i="6"/>
  <c r="AB13" i="6"/>
  <c r="AB14" i="6" s="1"/>
  <c r="T23" i="6"/>
  <c r="T24" i="6" s="1"/>
  <c r="AB38" i="6" l="1"/>
  <c r="T8" i="6"/>
  <c r="Y33" i="8" l="1"/>
  <c r="Z33" i="8"/>
  <c r="AA33" i="8"/>
  <c r="AC32" i="8"/>
  <c r="AB32" i="8" s="1"/>
  <c r="Z30" i="8"/>
  <c r="AA30" i="8"/>
  <c r="Y30" i="8"/>
  <c r="AC29" i="8"/>
  <c r="AB29" i="8" s="1"/>
  <c r="U14" i="8"/>
  <c r="T14" i="8" s="1"/>
  <c r="R15" i="8"/>
  <c r="S15" i="8"/>
  <c r="Q15" i="8"/>
  <c r="AE73" i="5"/>
  <c r="AE72" i="5"/>
  <c r="AE71" i="5"/>
  <c r="AE69" i="5"/>
  <c r="AE68" i="5"/>
  <c r="AB67" i="5"/>
  <c r="AA67" i="5"/>
  <c r="Z67" i="5"/>
  <c r="Y67" i="5"/>
  <c r="X67" i="5"/>
  <c r="W67" i="5"/>
  <c r="AE67" i="5"/>
  <c r="AD66" i="5"/>
  <c r="AC66" i="5" s="1"/>
  <c r="AE66" i="5"/>
  <c r="AD65" i="5"/>
  <c r="AC65" i="5" s="1"/>
  <c r="AM65" i="5"/>
  <c r="AL65" i="5"/>
  <c r="AK65" i="5"/>
  <c r="AJ65" i="5"/>
  <c r="AI65" i="5"/>
  <c r="AH65" i="5"/>
  <c r="AE65" i="5"/>
  <c r="AB64" i="5"/>
  <c r="AA64" i="5"/>
  <c r="Z64" i="5"/>
  <c r="Y64" i="5"/>
  <c r="X64" i="5"/>
  <c r="W64" i="5"/>
  <c r="AO64" i="5"/>
  <c r="AO65" i="5" s="1"/>
  <c r="AE64" i="5"/>
  <c r="AD63" i="5"/>
  <c r="AC63" i="5" s="1"/>
  <c r="AO63" i="5"/>
  <c r="AN63" i="5"/>
  <c r="AE63" i="5"/>
  <c r="AD62" i="5"/>
  <c r="AM62" i="5"/>
  <c r="AL62" i="5"/>
  <c r="AK62" i="5"/>
  <c r="AJ62" i="5"/>
  <c r="AI62" i="5"/>
  <c r="AH62" i="5"/>
  <c r="AE62" i="5"/>
  <c r="AB61" i="5"/>
  <c r="AA61" i="5"/>
  <c r="Z61" i="5"/>
  <c r="Y61" i="5"/>
  <c r="X61" i="5"/>
  <c r="W61" i="5"/>
  <c r="AO61" i="5"/>
  <c r="AN61" i="5" s="1"/>
  <c r="AE61" i="5"/>
  <c r="AD60" i="5"/>
  <c r="AC60" i="5" s="1"/>
  <c r="AO60" i="5"/>
  <c r="AN60" i="5" s="1"/>
  <c r="AE60" i="5"/>
  <c r="AD59" i="5"/>
  <c r="AO59" i="5"/>
  <c r="AN59" i="5" s="1"/>
  <c r="AE59" i="5"/>
  <c r="AB58" i="5"/>
  <c r="AA58" i="5"/>
  <c r="Z58" i="5"/>
  <c r="Y58" i="5"/>
  <c r="X58" i="5"/>
  <c r="W58" i="5"/>
  <c r="AM58" i="5"/>
  <c r="AL58" i="5"/>
  <c r="AK58" i="5"/>
  <c r="AJ58" i="5"/>
  <c r="AI58" i="5"/>
  <c r="AH58" i="5"/>
  <c r="AE58" i="5"/>
  <c r="AD57" i="5"/>
  <c r="AC57" i="5" s="1"/>
  <c r="AO57" i="5"/>
  <c r="AO58" i="5" s="1"/>
  <c r="AE57" i="5"/>
  <c r="AD56" i="5"/>
  <c r="AC56" i="5" s="1"/>
  <c r="AM56" i="5"/>
  <c r="AL56" i="5"/>
  <c r="AK56" i="5"/>
  <c r="AJ56" i="5"/>
  <c r="AI56" i="5"/>
  <c r="AH56" i="5"/>
  <c r="AE56" i="5"/>
  <c r="AO55" i="5"/>
  <c r="AN55" i="5" s="1"/>
  <c r="AE55" i="5"/>
  <c r="AB54" i="5"/>
  <c r="AA54" i="5"/>
  <c r="Z54" i="5"/>
  <c r="Y54" i="5"/>
  <c r="X54" i="5"/>
  <c r="W54" i="5"/>
  <c r="AO54" i="5"/>
  <c r="AN54" i="5" s="1"/>
  <c r="AE54" i="5"/>
  <c r="AD53" i="5"/>
  <c r="AC53" i="5" s="1"/>
  <c r="AM53" i="5"/>
  <c r="AL53" i="5"/>
  <c r="AK53" i="5"/>
  <c r="AJ53" i="5"/>
  <c r="AI53" i="5"/>
  <c r="AH53" i="5"/>
  <c r="AE53" i="5"/>
  <c r="AD52" i="5"/>
  <c r="AC52" i="5" s="1"/>
  <c r="AO52" i="5"/>
  <c r="AN52" i="5" s="1"/>
  <c r="AE52" i="5"/>
  <c r="AB51" i="5"/>
  <c r="AA51" i="5"/>
  <c r="Z51" i="5"/>
  <c r="Y51" i="5"/>
  <c r="X51" i="5"/>
  <c r="W51" i="5"/>
  <c r="AO51" i="5"/>
  <c r="AN51" i="5"/>
  <c r="AE51" i="5"/>
  <c r="AD50" i="5"/>
  <c r="AC50" i="5"/>
  <c r="AM50" i="5"/>
  <c r="AL50" i="5"/>
  <c r="AK50" i="5"/>
  <c r="AJ50" i="5"/>
  <c r="AI50" i="5"/>
  <c r="AH50" i="5"/>
  <c r="AE50" i="5"/>
  <c r="AD49" i="5"/>
  <c r="AC49" i="5" s="1"/>
  <c r="AC51" i="5" s="1"/>
  <c r="AO49" i="5"/>
  <c r="AN49" i="5" s="1"/>
  <c r="AE49" i="5"/>
  <c r="AB48" i="5"/>
  <c r="AA48" i="5"/>
  <c r="Z48" i="5"/>
  <c r="Y48" i="5"/>
  <c r="X48" i="5"/>
  <c r="W48" i="5"/>
  <c r="AO48" i="5"/>
  <c r="AN48" i="5"/>
  <c r="AE48" i="5"/>
  <c r="AD47" i="5"/>
  <c r="AC47" i="5"/>
  <c r="AO47" i="5"/>
  <c r="AO50" i="5" s="1"/>
  <c r="AN47" i="5"/>
  <c r="AE47" i="5"/>
  <c r="AD46" i="5"/>
  <c r="AC46" i="5" s="1"/>
  <c r="AM46" i="5"/>
  <c r="AL46" i="5"/>
  <c r="AK46" i="5"/>
  <c r="AJ46" i="5"/>
  <c r="AI46" i="5"/>
  <c r="AH46" i="5"/>
  <c r="AE46" i="5"/>
  <c r="AB45" i="5"/>
  <c r="AA45" i="5"/>
  <c r="Z45" i="5"/>
  <c r="Y45" i="5"/>
  <c r="X45" i="5"/>
  <c r="W45" i="5"/>
  <c r="AO45" i="5"/>
  <c r="AN45" i="5" s="1"/>
  <c r="AE45" i="5"/>
  <c r="AD44" i="5"/>
  <c r="AC44" i="5" s="1"/>
  <c r="AO44" i="5"/>
  <c r="AO46" i="5" s="1"/>
  <c r="AN44" i="5"/>
  <c r="AE44" i="5"/>
  <c r="AD43" i="5"/>
  <c r="AC43" i="5" s="1"/>
  <c r="AM43" i="5"/>
  <c r="AL43" i="5"/>
  <c r="AK43" i="5"/>
  <c r="AJ43" i="5"/>
  <c r="AI43" i="5"/>
  <c r="AH43" i="5"/>
  <c r="AE43" i="5"/>
  <c r="AB42" i="5"/>
  <c r="AA42" i="5"/>
  <c r="Z42" i="5"/>
  <c r="Y42" i="5"/>
  <c r="X42" i="5"/>
  <c r="W42" i="5"/>
  <c r="AO42" i="5"/>
  <c r="AN42" i="5"/>
  <c r="AE42" i="5"/>
  <c r="AD41" i="5"/>
  <c r="AC41" i="5"/>
  <c r="AO41" i="5"/>
  <c r="AN41" i="5" s="1"/>
  <c r="AE41" i="5"/>
  <c r="AD40" i="5"/>
  <c r="AC40" i="5" s="1"/>
  <c r="AO40" i="5"/>
  <c r="AN40" i="5" s="1"/>
  <c r="AE40" i="5"/>
  <c r="AB39" i="5"/>
  <c r="AA39" i="5"/>
  <c r="Z39" i="5"/>
  <c r="Y39" i="5"/>
  <c r="X39" i="5"/>
  <c r="W39" i="5"/>
  <c r="AM39" i="5"/>
  <c r="AL39" i="5"/>
  <c r="AK39" i="5"/>
  <c r="AJ39" i="5"/>
  <c r="AI39" i="5"/>
  <c r="AH39" i="5"/>
  <c r="AE39" i="5"/>
  <c r="AD38" i="5"/>
  <c r="AC38" i="5" s="1"/>
  <c r="AO38" i="5"/>
  <c r="AN38" i="5"/>
  <c r="AE38" i="5"/>
  <c r="AD37" i="5"/>
  <c r="AC37" i="5" s="1"/>
  <c r="AO37" i="5"/>
  <c r="AO39" i="5" s="1"/>
  <c r="AN37" i="5"/>
  <c r="AN39" i="5" s="1"/>
  <c r="AE37" i="5"/>
  <c r="AB36" i="5"/>
  <c r="AA36" i="5"/>
  <c r="Z36" i="5"/>
  <c r="Y36" i="5"/>
  <c r="X36" i="5"/>
  <c r="W36" i="5"/>
  <c r="AM36" i="5"/>
  <c r="AL36" i="5"/>
  <c r="AK36" i="5"/>
  <c r="AJ36" i="5"/>
  <c r="AI36" i="5"/>
  <c r="AH36" i="5"/>
  <c r="AE36" i="5"/>
  <c r="AD35" i="5"/>
  <c r="AC35" i="5" s="1"/>
  <c r="AO35" i="5"/>
  <c r="AN35" i="5" s="1"/>
  <c r="AE35" i="5"/>
  <c r="AD34" i="5"/>
  <c r="AC34" i="5" s="1"/>
  <c r="AO34" i="5"/>
  <c r="AN34" i="5" s="1"/>
  <c r="AN36" i="5" s="1"/>
  <c r="AE34" i="5"/>
  <c r="AB33" i="5"/>
  <c r="AA33" i="5"/>
  <c r="Z33" i="5"/>
  <c r="Y33" i="5"/>
  <c r="X33" i="5"/>
  <c r="W33" i="5"/>
  <c r="AM33" i="5"/>
  <c r="AL33" i="5"/>
  <c r="AK33" i="5"/>
  <c r="AJ33" i="5"/>
  <c r="AI33" i="5"/>
  <c r="AH33" i="5"/>
  <c r="AE33" i="5"/>
  <c r="AD32" i="5"/>
  <c r="AC32" i="5" s="1"/>
  <c r="AO32" i="5"/>
  <c r="AN32" i="5" s="1"/>
  <c r="AE32" i="5"/>
  <c r="AD31" i="5"/>
  <c r="AC31" i="5" s="1"/>
  <c r="AO31" i="5"/>
  <c r="AN31" i="5" s="1"/>
  <c r="AE31" i="5"/>
  <c r="AB30" i="5"/>
  <c r="AA30" i="5"/>
  <c r="Z30" i="5"/>
  <c r="Y30" i="5"/>
  <c r="X30" i="5"/>
  <c r="W30" i="5"/>
  <c r="AM30" i="5"/>
  <c r="AL30" i="5"/>
  <c r="AK30" i="5"/>
  <c r="AJ30" i="5"/>
  <c r="AI30" i="5"/>
  <c r="AH30" i="5"/>
  <c r="AE30" i="5"/>
  <c r="AD29" i="5"/>
  <c r="AC29" i="5" s="1"/>
  <c r="AO29" i="5"/>
  <c r="AN29" i="5" s="1"/>
  <c r="AE29" i="5"/>
  <c r="AD28" i="5"/>
  <c r="AC28" i="5" s="1"/>
  <c r="AO28" i="5"/>
  <c r="AE28" i="5"/>
  <c r="AD27" i="5"/>
  <c r="AC27" i="5" s="1"/>
  <c r="AM27" i="5"/>
  <c r="AL27" i="5"/>
  <c r="AK27" i="5"/>
  <c r="AJ27" i="5"/>
  <c r="AI27" i="5"/>
  <c r="AH27" i="5"/>
  <c r="AE27" i="5"/>
  <c r="AB26" i="5"/>
  <c r="AA26" i="5"/>
  <c r="Z26" i="5"/>
  <c r="Y26" i="5"/>
  <c r="X26" i="5"/>
  <c r="W26" i="5"/>
  <c r="AO26" i="5"/>
  <c r="AN26" i="5" s="1"/>
  <c r="AE26" i="5"/>
  <c r="AD25" i="5"/>
  <c r="AC25" i="5" s="1"/>
  <c r="AO25" i="5"/>
  <c r="AN25" i="5" s="1"/>
  <c r="AE25" i="5"/>
  <c r="AD24" i="5"/>
  <c r="AC24" i="5" s="1"/>
  <c r="AM24" i="5"/>
  <c r="AL24" i="5"/>
  <c r="AK24" i="5"/>
  <c r="AJ24" i="5"/>
  <c r="AI24" i="5"/>
  <c r="AH24" i="5"/>
  <c r="AE24" i="5"/>
  <c r="AO23" i="5"/>
  <c r="AN23" i="5" s="1"/>
  <c r="AE23" i="5"/>
  <c r="AO22" i="5"/>
  <c r="AN22" i="5" s="1"/>
  <c r="AE22" i="5"/>
  <c r="AD22" i="5"/>
  <c r="AC22" i="5"/>
  <c r="AM21" i="5"/>
  <c r="AL21" i="5"/>
  <c r="AK21" i="5"/>
  <c r="AJ21" i="5"/>
  <c r="AI21" i="5"/>
  <c r="AH21" i="5"/>
  <c r="AE21" i="5"/>
  <c r="AD21" i="5"/>
  <c r="AD23" i="5" s="1"/>
  <c r="AO20" i="5"/>
  <c r="AN20" i="5" s="1"/>
  <c r="AE20" i="5"/>
  <c r="AB20" i="5"/>
  <c r="AA20" i="5"/>
  <c r="Z20" i="5"/>
  <c r="Y20" i="5"/>
  <c r="X20" i="5"/>
  <c r="W20" i="5"/>
  <c r="AO19" i="5"/>
  <c r="AN19" i="5"/>
  <c r="AN21" i="5" s="1"/>
  <c r="AE19" i="5"/>
  <c r="AD19" i="5"/>
  <c r="AC19" i="5"/>
  <c r="AO18" i="5"/>
  <c r="AM18" i="5"/>
  <c r="AL18" i="5"/>
  <c r="AK18" i="5"/>
  <c r="AJ18" i="5"/>
  <c r="AI18" i="5"/>
  <c r="AH18" i="5"/>
  <c r="AE18" i="5"/>
  <c r="AD18" i="5"/>
  <c r="AD20" i="5" s="1"/>
  <c r="AC18" i="5"/>
  <c r="AC20" i="5" s="1"/>
  <c r="AO17" i="5"/>
  <c r="AN17" i="5" s="1"/>
  <c r="AE17" i="5"/>
  <c r="AB17" i="5"/>
  <c r="AA17" i="5"/>
  <c r="Z17" i="5"/>
  <c r="Y17" i="5"/>
  <c r="X17" i="5"/>
  <c r="W17" i="5"/>
  <c r="AO16" i="5"/>
  <c r="AN16" i="5"/>
  <c r="AE16" i="5"/>
  <c r="AD16" i="5"/>
  <c r="AC16" i="5"/>
  <c r="AM15" i="5"/>
  <c r="AL15" i="5"/>
  <c r="AK15" i="5"/>
  <c r="AJ15" i="5"/>
  <c r="AI15" i="5"/>
  <c r="AH15" i="5"/>
  <c r="AE15" i="5"/>
  <c r="AD15" i="5"/>
  <c r="AC15" i="5"/>
  <c r="AC17" i="5" s="1"/>
  <c r="AO14" i="5"/>
  <c r="AN14" i="5" s="1"/>
  <c r="AE14" i="5"/>
  <c r="AB14" i="5"/>
  <c r="AA14" i="5"/>
  <c r="Z14" i="5"/>
  <c r="Y14" i="5"/>
  <c r="X14" i="5"/>
  <c r="W14" i="5"/>
  <c r="AD14" i="5" s="1"/>
  <c r="AO13" i="5"/>
  <c r="AN13" i="5" s="1"/>
  <c r="AN15" i="5" s="1"/>
  <c r="AE13" i="5"/>
  <c r="AD13" i="5"/>
  <c r="AC13" i="5" s="1"/>
  <c r="AM12" i="5"/>
  <c r="AL12" i="5"/>
  <c r="AK12" i="5"/>
  <c r="AJ12" i="5"/>
  <c r="AI12" i="5"/>
  <c r="AH12" i="5"/>
  <c r="AE12" i="5"/>
  <c r="AD12" i="5"/>
  <c r="AC12" i="5"/>
  <c r="AO11" i="5"/>
  <c r="AN11" i="5"/>
  <c r="AE11" i="5"/>
  <c r="AB11" i="5"/>
  <c r="AA11" i="5"/>
  <c r="Z11" i="5"/>
  <c r="Y11" i="5"/>
  <c r="X11" i="5"/>
  <c r="W11" i="5"/>
  <c r="AO10" i="5"/>
  <c r="AN10" i="5" s="1"/>
  <c r="AE10" i="5"/>
  <c r="AD10" i="5"/>
  <c r="AC10" i="5"/>
  <c r="AO9" i="5"/>
  <c r="AN9" i="5"/>
  <c r="AE9" i="5"/>
  <c r="AD9" i="5"/>
  <c r="AC9" i="5" s="1"/>
  <c r="AC11" i="5" s="1"/>
  <c r="AM8" i="5"/>
  <c r="AL8" i="5"/>
  <c r="AK8" i="5"/>
  <c r="AJ8" i="5"/>
  <c r="AI8" i="5"/>
  <c r="AH8" i="5"/>
  <c r="AO8" i="5" s="1"/>
  <c r="AE8" i="5"/>
  <c r="AB8" i="5"/>
  <c r="AA8" i="5"/>
  <c r="Z8" i="5"/>
  <c r="Y8" i="5"/>
  <c r="X8" i="5"/>
  <c r="W8" i="5"/>
  <c r="AO7" i="5"/>
  <c r="AN7" i="5"/>
  <c r="AE7" i="5"/>
  <c r="AD7" i="5"/>
  <c r="AO6" i="5"/>
  <c r="AN6" i="5"/>
  <c r="AE6" i="5"/>
  <c r="AD6" i="5"/>
  <c r="AC6" i="5"/>
  <c r="AN70" i="7"/>
  <c r="AI62" i="7"/>
  <c r="AJ62" i="7"/>
  <c r="AK62" i="7"/>
  <c r="AL62" i="7"/>
  <c r="AM62" i="7"/>
  <c r="AH62" i="7"/>
  <c r="AN44" i="7"/>
  <c r="AN47" i="7"/>
  <c r="AN49" i="7"/>
  <c r="AN51" i="7"/>
  <c r="AN54" i="7"/>
  <c r="AN57" i="7"/>
  <c r="AN58" i="7" s="1"/>
  <c r="AN59" i="7"/>
  <c r="AN61" i="7"/>
  <c r="AN63" i="7"/>
  <c r="AI43" i="7"/>
  <c r="AJ43" i="7"/>
  <c r="AK43" i="7"/>
  <c r="AL43" i="7"/>
  <c r="AM43" i="7"/>
  <c r="AH43" i="7"/>
  <c r="AG66" i="7"/>
  <c r="AG67" i="7"/>
  <c r="AG68" i="7"/>
  <c r="AG70" i="7"/>
  <c r="AG69" i="7"/>
  <c r="AH65" i="7"/>
  <c r="AO61" i="7"/>
  <c r="AO42" i="7"/>
  <c r="AN42" i="7" s="1"/>
  <c r="AI18" i="7"/>
  <c r="AJ18" i="7"/>
  <c r="AK18" i="7"/>
  <c r="AL18" i="7"/>
  <c r="AM18" i="7"/>
  <c r="AH18" i="7"/>
  <c r="AO17" i="7"/>
  <c r="AN17" i="7"/>
  <c r="W20" i="7"/>
  <c r="X20" i="7"/>
  <c r="Y20" i="7"/>
  <c r="Z20" i="7"/>
  <c r="AB20" i="7"/>
  <c r="AA20" i="7"/>
  <c r="AD19" i="7"/>
  <c r="AC19" i="7"/>
  <c r="AN66" i="5" l="1"/>
  <c r="AO66" i="5"/>
  <c r="AD61" i="5"/>
  <c r="AC67" i="5"/>
  <c r="AN43" i="5"/>
  <c r="AN12" i="5"/>
  <c r="AD11" i="5"/>
  <c r="AC14" i="5"/>
  <c r="AD36" i="5"/>
  <c r="AC39" i="5"/>
  <c r="AD8" i="5"/>
  <c r="AO12" i="5"/>
  <c r="AN24" i="5"/>
  <c r="AN50" i="5"/>
  <c r="AN46" i="5"/>
  <c r="AN8" i="5"/>
  <c r="AO30" i="5"/>
  <c r="AO36" i="5"/>
  <c r="AO43" i="5"/>
  <c r="AN18" i="5"/>
  <c r="AC48" i="5"/>
  <c r="AK72" i="5"/>
  <c r="AO15" i="5"/>
  <c r="AD17" i="5"/>
  <c r="AC21" i="5"/>
  <c r="AC23" i="5" s="1"/>
  <c r="AC45" i="5"/>
  <c r="AC54" i="5"/>
  <c r="AD33" i="5"/>
  <c r="AD39" i="5"/>
  <c r="AC26" i="5"/>
  <c r="AC42" i="5"/>
  <c r="AD64" i="5"/>
  <c r="AD67" i="5"/>
  <c r="AD42" i="5"/>
  <c r="AD54" i="5"/>
  <c r="AD26" i="5"/>
  <c r="AC30" i="5"/>
  <c r="AD30" i="5"/>
  <c r="AC33" i="5"/>
  <c r="AD45" i="5"/>
  <c r="AD48" i="5"/>
  <c r="AD51" i="5"/>
  <c r="AM72" i="5"/>
  <c r="AL72" i="5"/>
  <c r="AH72" i="5"/>
  <c r="AI72" i="5"/>
  <c r="AJ72" i="5"/>
  <c r="AN62" i="5"/>
  <c r="AC36" i="5"/>
  <c r="AN56" i="5"/>
  <c r="AN27" i="5"/>
  <c r="AN33" i="5"/>
  <c r="AN53" i="5"/>
  <c r="AO27" i="5"/>
  <c r="AO33" i="5"/>
  <c r="AN57" i="5"/>
  <c r="AN58" i="5" s="1"/>
  <c r="AC59" i="5"/>
  <c r="AC61" i="5" s="1"/>
  <c r="AO62" i="5"/>
  <c r="AO21" i="5"/>
  <c r="AO53" i="5"/>
  <c r="AC7" i="5"/>
  <c r="AN67" i="5" s="1"/>
  <c r="AN28" i="5"/>
  <c r="AN30" i="5" s="1"/>
  <c r="AC62" i="5"/>
  <c r="AC64" i="5" s="1"/>
  <c r="AN64" i="5"/>
  <c r="AN65" i="5" s="1"/>
  <c r="AO24" i="5"/>
  <c r="AO56" i="5"/>
  <c r="AD58" i="5"/>
  <c r="AC58" i="5" l="1"/>
  <c r="AO72" i="5"/>
  <c r="AN72" i="5"/>
  <c r="AC8" i="5"/>
  <c r="K24" i="8" l="1"/>
  <c r="J24" i="8"/>
  <c r="I24" i="8"/>
  <c r="H24" i="8"/>
  <c r="G24" i="8"/>
  <c r="F24" i="8"/>
  <c r="K23" i="8"/>
  <c r="J23" i="8"/>
  <c r="I23" i="8"/>
  <c r="H23" i="8"/>
  <c r="G23" i="8"/>
  <c r="F23" i="8"/>
  <c r="K22" i="8"/>
  <c r="J22" i="8"/>
  <c r="I22" i="8"/>
  <c r="G22" i="8"/>
  <c r="F22" i="8"/>
  <c r="K21" i="8"/>
  <c r="J21" i="8"/>
  <c r="I21" i="8"/>
  <c r="H21" i="8"/>
  <c r="G21" i="8"/>
  <c r="F21" i="8"/>
  <c r="K20" i="8"/>
  <c r="J20" i="8"/>
  <c r="I20" i="8"/>
  <c r="H20" i="8"/>
  <c r="G20" i="8"/>
  <c r="F20" i="8"/>
  <c r="K19" i="8"/>
  <c r="J19" i="8"/>
  <c r="I19" i="8"/>
  <c r="H19" i="8"/>
  <c r="G19" i="8"/>
  <c r="F19" i="8"/>
  <c r="K18" i="8"/>
  <c r="J18" i="8"/>
  <c r="I18" i="8"/>
  <c r="H18" i="8"/>
  <c r="G18" i="8"/>
  <c r="F18" i="8"/>
  <c r="K17" i="8"/>
  <c r="J17" i="8"/>
  <c r="I17" i="8"/>
  <c r="H17" i="8"/>
  <c r="G17" i="8"/>
  <c r="F17" i="8"/>
  <c r="K16" i="8"/>
  <c r="J16" i="8"/>
  <c r="I16" i="8"/>
  <c r="H16" i="8"/>
  <c r="G16" i="8"/>
  <c r="F16" i="8"/>
  <c r="K15" i="8"/>
  <c r="J15" i="8"/>
  <c r="I15" i="8"/>
  <c r="H15" i="8"/>
  <c r="G15" i="8"/>
  <c r="F15" i="8"/>
  <c r="K14" i="8"/>
  <c r="J14" i="8"/>
  <c r="I14" i="8"/>
  <c r="H14" i="8"/>
  <c r="G14" i="8"/>
  <c r="F14" i="8"/>
  <c r="K13" i="8"/>
  <c r="J13" i="8"/>
  <c r="I13" i="8"/>
  <c r="G13" i="8"/>
  <c r="F13" i="8"/>
  <c r="K12" i="8"/>
  <c r="J12" i="8"/>
  <c r="I12" i="8"/>
  <c r="H12" i="8"/>
  <c r="G12" i="8"/>
  <c r="F12" i="8"/>
  <c r="K11" i="8"/>
  <c r="J11" i="8"/>
  <c r="I11" i="8"/>
  <c r="H11" i="8"/>
  <c r="G11" i="8"/>
  <c r="F11" i="8"/>
  <c r="K10" i="8"/>
  <c r="J10" i="8"/>
  <c r="I10" i="8"/>
  <c r="H10" i="8"/>
  <c r="G10" i="8"/>
  <c r="F10" i="8"/>
  <c r="K9" i="8"/>
  <c r="J9" i="8"/>
  <c r="I9" i="8"/>
  <c r="H9" i="8"/>
  <c r="G9" i="8"/>
  <c r="F9" i="8"/>
  <c r="K8" i="8"/>
  <c r="J8" i="8"/>
  <c r="I8" i="8"/>
  <c r="H8" i="8"/>
  <c r="G8" i="8"/>
  <c r="F8" i="8"/>
  <c r="K7" i="8"/>
  <c r="J7" i="8"/>
  <c r="I7" i="8"/>
  <c r="H7" i="8"/>
  <c r="G7" i="8"/>
  <c r="F7" i="8"/>
  <c r="J6" i="8"/>
  <c r="H6" i="8"/>
  <c r="F6" i="8"/>
  <c r="S33" i="8" l="1"/>
  <c r="R33" i="8"/>
  <c r="U32" i="8"/>
  <c r="AC31" i="8"/>
  <c r="S31" i="8"/>
  <c r="R31" i="8"/>
  <c r="Q31" i="8"/>
  <c r="U30" i="8"/>
  <c r="T30" i="8" s="1"/>
  <c r="AC28" i="8"/>
  <c r="AC30" i="8" s="1"/>
  <c r="U29" i="8"/>
  <c r="T29" i="8" s="1"/>
  <c r="AA27" i="8"/>
  <c r="Z27" i="8"/>
  <c r="Y27" i="8"/>
  <c r="S28" i="8"/>
  <c r="R28" i="8"/>
  <c r="Q28" i="8"/>
  <c r="AC26" i="8"/>
  <c r="AB26" i="8" s="1"/>
  <c r="U27" i="8"/>
  <c r="AC25" i="8"/>
  <c r="AB25" i="8" s="1"/>
  <c r="U26" i="8"/>
  <c r="T26" i="8" s="1"/>
  <c r="AA24" i="8"/>
  <c r="Z24" i="8"/>
  <c r="Y24" i="8"/>
  <c r="U25" i="8"/>
  <c r="AC23" i="8"/>
  <c r="AB23" i="8" s="1"/>
  <c r="S24" i="8"/>
  <c r="R24" i="8"/>
  <c r="Q24" i="8"/>
  <c r="D24" i="8"/>
  <c r="AC22" i="8"/>
  <c r="U23" i="8"/>
  <c r="T23" i="8" s="1"/>
  <c r="D23" i="8"/>
  <c r="U22" i="8"/>
  <c r="T22" i="8" s="1"/>
  <c r="M22" i="8"/>
  <c r="B22" i="8" s="1"/>
  <c r="D22" i="8"/>
  <c r="S21" i="8"/>
  <c r="R21" i="8"/>
  <c r="Q21" i="8"/>
  <c r="M21" i="8"/>
  <c r="B21" i="8" s="1"/>
  <c r="L21" i="8"/>
  <c r="D21" i="8"/>
  <c r="AC20" i="8"/>
  <c r="U20" i="8"/>
  <c r="T20" i="8" s="1"/>
  <c r="L20" i="8"/>
  <c r="D20" i="8"/>
  <c r="AC19" i="8"/>
  <c r="U19" i="8"/>
  <c r="T19" i="8" s="1"/>
  <c r="D19" i="8"/>
  <c r="AC18" i="8"/>
  <c r="AB18" i="8" s="1"/>
  <c r="S18" i="8"/>
  <c r="R18" i="8"/>
  <c r="Q18" i="8"/>
  <c r="M18" i="8"/>
  <c r="B18" i="8" s="1"/>
  <c r="L18" i="8"/>
  <c r="D18" i="8"/>
  <c r="AA17" i="8"/>
  <c r="Z17" i="8"/>
  <c r="Y17" i="8"/>
  <c r="U17" i="8"/>
  <c r="T17" i="8" s="1"/>
  <c r="D17" i="8"/>
  <c r="AC16" i="8"/>
  <c r="AB16" i="8" s="1"/>
  <c r="U16" i="8"/>
  <c r="T16" i="8" s="1"/>
  <c r="M16" i="8"/>
  <c r="B16" i="8" s="1"/>
  <c r="D16" i="8"/>
  <c r="L16" i="8" s="1"/>
  <c r="AC15" i="8"/>
  <c r="AB15" i="8"/>
  <c r="D15" i="8"/>
  <c r="L15" i="8" s="1"/>
  <c r="AA14" i="8"/>
  <c r="Z14" i="8"/>
  <c r="Y14" i="8"/>
  <c r="U13" i="8"/>
  <c r="T13" i="8" s="1"/>
  <c r="D14" i="8"/>
  <c r="AC13" i="8"/>
  <c r="AB13" i="8" s="1"/>
  <c r="U12" i="8"/>
  <c r="D13" i="8"/>
  <c r="AC12" i="8"/>
  <c r="AB12" i="8" s="1"/>
  <c r="S11" i="8"/>
  <c r="R11" i="8"/>
  <c r="Q11" i="8"/>
  <c r="D12" i="8"/>
  <c r="AA11" i="8"/>
  <c r="Z11" i="8"/>
  <c r="Y11" i="8"/>
  <c r="U10" i="8"/>
  <c r="M11" i="8"/>
  <c r="B11" i="8" s="1"/>
  <c r="L11" i="8"/>
  <c r="D11" i="8"/>
  <c r="AC10" i="8"/>
  <c r="AB10" i="8" s="1"/>
  <c r="U9" i="8"/>
  <c r="L10" i="8"/>
  <c r="D10" i="8"/>
  <c r="AC9" i="8"/>
  <c r="M9" i="8"/>
  <c r="B9" i="8" s="1"/>
  <c r="D9" i="8"/>
  <c r="L9" i="8" s="1"/>
  <c r="AA8" i="8"/>
  <c r="Z8" i="8"/>
  <c r="Y8" i="8"/>
  <c r="D8" i="8"/>
  <c r="L8" i="8" s="1"/>
  <c r="AC7" i="8"/>
  <c r="AB7" i="8" s="1"/>
  <c r="U7" i="8"/>
  <c r="T7" i="8"/>
  <c r="D7" i="8"/>
  <c r="AC6" i="8"/>
  <c r="AB6" i="8" s="1"/>
  <c r="U6" i="8"/>
  <c r="T6" i="8" s="1"/>
  <c r="K6" i="8"/>
  <c r="K25" i="8" s="1"/>
  <c r="I6" i="8"/>
  <c r="G6" i="8"/>
  <c r="D6" i="8"/>
  <c r="AE73" i="7"/>
  <c r="AE72" i="7"/>
  <c r="AE71" i="7"/>
  <c r="AE69" i="7"/>
  <c r="AE68" i="7"/>
  <c r="AE67" i="7"/>
  <c r="AB67" i="7"/>
  <c r="AA67" i="7"/>
  <c r="Z67" i="7"/>
  <c r="Y67" i="7"/>
  <c r="X67" i="7"/>
  <c r="W67" i="7"/>
  <c r="AE66" i="7"/>
  <c r="AD66" i="7"/>
  <c r="AC66" i="7" s="1"/>
  <c r="AE65" i="7"/>
  <c r="AD65" i="7"/>
  <c r="AC65" i="7" s="1"/>
  <c r="AE64" i="7"/>
  <c r="AB64" i="7"/>
  <c r="AA64" i="7"/>
  <c r="Z64" i="7"/>
  <c r="Y64" i="7"/>
  <c r="X64" i="7"/>
  <c r="W64" i="7"/>
  <c r="AE63" i="7"/>
  <c r="AD63" i="7"/>
  <c r="AC63" i="7" s="1"/>
  <c r="AM65" i="7"/>
  <c r="AL65" i="7"/>
  <c r="AK65" i="7"/>
  <c r="AJ65" i="7"/>
  <c r="AI65" i="7"/>
  <c r="AE62" i="7"/>
  <c r="AD62" i="7"/>
  <c r="AO64" i="7"/>
  <c r="AN64" i="7" s="1"/>
  <c r="AN65" i="7" s="1"/>
  <c r="AE61" i="7"/>
  <c r="AB61" i="7"/>
  <c r="AA61" i="7"/>
  <c r="Z61" i="7"/>
  <c r="Y61" i="7"/>
  <c r="X61" i="7"/>
  <c r="W61" i="7"/>
  <c r="AO63" i="7"/>
  <c r="AE60" i="7"/>
  <c r="AD60" i="7"/>
  <c r="AC60" i="7" s="1"/>
  <c r="AE59" i="7"/>
  <c r="AD59" i="7"/>
  <c r="AO60" i="7"/>
  <c r="AE58" i="7"/>
  <c r="AB58" i="7"/>
  <c r="AA58" i="7"/>
  <c r="Z58" i="7"/>
  <c r="Y58" i="7"/>
  <c r="X58" i="7"/>
  <c r="W58" i="7"/>
  <c r="AO59" i="7"/>
  <c r="AE57" i="7"/>
  <c r="AD57" i="7"/>
  <c r="AM58" i="7"/>
  <c r="AL58" i="7"/>
  <c r="AK58" i="7"/>
  <c r="AJ58" i="7"/>
  <c r="AI58" i="7"/>
  <c r="AH58" i="7"/>
  <c r="AE56" i="7"/>
  <c r="AD56" i="7"/>
  <c r="AC56" i="7" s="1"/>
  <c r="AO57" i="7"/>
  <c r="AE55" i="7"/>
  <c r="AD55" i="7"/>
  <c r="AM56" i="7"/>
  <c r="AL56" i="7"/>
  <c r="AK56" i="7"/>
  <c r="AJ56" i="7"/>
  <c r="AI56" i="7"/>
  <c r="AH56" i="7"/>
  <c r="AE54" i="7"/>
  <c r="AB54" i="7"/>
  <c r="AA54" i="7"/>
  <c r="Z54" i="7"/>
  <c r="Y54" i="7"/>
  <c r="X54" i="7"/>
  <c r="W54" i="7"/>
  <c r="AO55" i="7"/>
  <c r="AN55" i="7" s="1"/>
  <c r="AN56" i="7" s="1"/>
  <c r="AE53" i="7"/>
  <c r="AD53" i="7"/>
  <c r="AC53" i="7" s="1"/>
  <c r="AO54" i="7"/>
  <c r="AE52" i="7"/>
  <c r="AD52" i="7"/>
  <c r="AM53" i="7"/>
  <c r="AL53" i="7"/>
  <c r="AK53" i="7"/>
  <c r="AJ53" i="7"/>
  <c r="AI53" i="7"/>
  <c r="AH53" i="7"/>
  <c r="AE51" i="7"/>
  <c r="AB51" i="7"/>
  <c r="AA51" i="7"/>
  <c r="Z51" i="7"/>
  <c r="Y51" i="7"/>
  <c r="X51" i="7"/>
  <c r="W51" i="7"/>
  <c r="AO52" i="7"/>
  <c r="AN52" i="7" s="1"/>
  <c r="AN53" i="7" s="1"/>
  <c r="AE50" i="7"/>
  <c r="AD50" i="7"/>
  <c r="AC50" i="7" s="1"/>
  <c r="AO51" i="7"/>
  <c r="AE49" i="7"/>
  <c r="AD49" i="7"/>
  <c r="AC49" i="7" s="1"/>
  <c r="AM50" i="7"/>
  <c r="AL50" i="7"/>
  <c r="AK50" i="7"/>
  <c r="AJ50" i="7"/>
  <c r="AI50" i="7"/>
  <c r="AH50" i="7"/>
  <c r="AE48" i="7"/>
  <c r="AB48" i="7"/>
  <c r="AA48" i="7"/>
  <c r="Z48" i="7"/>
  <c r="Y48" i="7"/>
  <c r="X48" i="7"/>
  <c r="W48" i="7"/>
  <c r="AO49" i="7"/>
  <c r="AE47" i="7"/>
  <c r="AD47" i="7"/>
  <c r="AC47" i="7" s="1"/>
  <c r="AO48" i="7"/>
  <c r="AN48" i="7" s="1"/>
  <c r="AN50" i="7" s="1"/>
  <c r="AE46" i="7"/>
  <c r="AD46" i="7"/>
  <c r="AC46" i="7" s="1"/>
  <c r="AO47" i="7"/>
  <c r="AE45" i="7"/>
  <c r="AB45" i="7"/>
  <c r="AA45" i="7"/>
  <c r="Z45" i="7"/>
  <c r="Y45" i="7"/>
  <c r="X45" i="7"/>
  <c r="W45" i="7"/>
  <c r="AM46" i="7"/>
  <c r="AL46" i="7"/>
  <c r="AK46" i="7"/>
  <c r="AJ46" i="7"/>
  <c r="AI46" i="7"/>
  <c r="AH46" i="7"/>
  <c r="AE44" i="7"/>
  <c r="AD44" i="7"/>
  <c r="AC44" i="7" s="1"/>
  <c r="D44" i="7"/>
  <c r="I44" i="7" s="1"/>
  <c r="AO45" i="7"/>
  <c r="AN45" i="7" s="1"/>
  <c r="AN46" i="7" s="1"/>
  <c r="AE43" i="7"/>
  <c r="AD43" i="7"/>
  <c r="AC43" i="7" s="1"/>
  <c r="D43" i="7"/>
  <c r="M43" i="7" s="1"/>
  <c r="AO44" i="7"/>
  <c r="AE42" i="7"/>
  <c r="AB42" i="7"/>
  <c r="AA42" i="7"/>
  <c r="Z42" i="7"/>
  <c r="Y42" i="7"/>
  <c r="X42" i="7"/>
  <c r="W42" i="7"/>
  <c r="D42" i="7"/>
  <c r="Q42" i="7" s="1"/>
  <c r="AE41" i="7"/>
  <c r="AD41" i="7"/>
  <c r="AC41" i="7" s="1"/>
  <c r="D41" i="7"/>
  <c r="I41" i="7" s="1"/>
  <c r="AO41" i="7"/>
  <c r="AE40" i="7"/>
  <c r="AD40" i="7"/>
  <c r="AC40" i="7" s="1"/>
  <c r="D40" i="7"/>
  <c r="L40" i="7" s="1"/>
  <c r="AO40" i="7"/>
  <c r="AN40" i="7" s="1"/>
  <c r="AE39" i="7"/>
  <c r="AB39" i="7"/>
  <c r="AA39" i="7"/>
  <c r="Z39" i="7"/>
  <c r="Y39" i="7"/>
  <c r="X39" i="7"/>
  <c r="W39" i="7"/>
  <c r="D39" i="7"/>
  <c r="P39" i="7" s="1"/>
  <c r="AM39" i="7"/>
  <c r="AL39" i="7"/>
  <c r="AK39" i="7"/>
  <c r="AJ39" i="7"/>
  <c r="AI39" i="7"/>
  <c r="AH39" i="7"/>
  <c r="AE38" i="7"/>
  <c r="AD38" i="7"/>
  <c r="AC38" i="7" s="1"/>
  <c r="D38" i="7"/>
  <c r="L38" i="7" s="1"/>
  <c r="AO38" i="7"/>
  <c r="AN38" i="7" s="1"/>
  <c r="AE37" i="7"/>
  <c r="AD37" i="7"/>
  <c r="AC37" i="7" s="1"/>
  <c r="D37" i="7"/>
  <c r="P37" i="7" s="1"/>
  <c r="AO37" i="7"/>
  <c r="AN37" i="7" s="1"/>
  <c r="AE36" i="7"/>
  <c r="AB36" i="7"/>
  <c r="AA36" i="7"/>
  <c r="Z36" i="7"/>
  <c r="Y36" i="7"/>
  <c r="X36" i="7"/>
  <c r="W36" i="7"/>
  <c r="D36" i="7"/>
  <c r="L36" i="7" s="1"/>
  <c r="AM36" i="7"/>
  <c r="AL36" i="7"/>
  <c r="AK36" i="7"/>
  <c r="AJ36" i="7"/>
  <c r="AI36" i="7"/>
  <c r="AH36" i="7"/>
  <c r="AE35" i="7"/>
  <c r="AD35" i="7"/>
  <c r="AC35" i="7" s="1"/>
  <c r="D35" i="7"/>
  <c r="P35" i="7" s="1"/>
  <c r="AO35" i="7"/>
  <c r="AN35" i="7" s="1"/>
  <c r="AE34" i="7"/>
  <c r="AD34" i="7"/>
  <c r="AC34" i="7" s="1"/>
  <c r="D34" i="7"/>
  <c r="L34" i="7" s="1"/>
  <c r="AO34" i="7"/>
  <c r="AN34" i="7"/>
  <c r="AE33" i="7"/>
  <c r="AB33" i="7"/>
  <c r="AA33" i="7"/>
  <c r="Z33" i="7"/>
  <c r="Y33" i="7"/>
  <c r="X33" i="7"/>
  <c r="W33" i="7"/>
  <c r="D33" i="7"/>
  <c r="P33" i="7" s="1"/>
  <c r="AM33" i="7"/>
  <c r="AL33" i="7"/>
  <c r="AK33" i="7"/>
  <c r="AJ33" i="7"/>
  <c r="AI33" i="7"/>
  <c r="AH33" i="7"/>
  <c r="AE32" i="7"/>
  <c r="AD32" i="7"/>
  <c r="AC32" i="7" s="1"/>
  <c r="D32" i="7"/>
  <c r="L32" i="7" s="1"/>
  <c r="AO32" i="7"/>
  <c r="AN32" i="7" s="1"/>
  <c r="AE31" i="7"/>
  <c r="AD31" i="7"/>
  <c r="AC31" i="7" s="1"/>
  <c r="D31" i="7"/>
  <c r="P31" i="7" s="1"/>
  <c r="AO31" i="7"/>
  <c r="AO33" i="7" s="1"/>
  <c r="AE30" i="7"/>
  <c r="AB30" i="7"/>
  <c r="AA30" i="7"/>
  <c r="Z30" i="7"/>
  <c r="Y30" i="7"/>
  <c r="X30" i="7"/>
  <c r="W30" i="7"/>
  <c r="D30" i="7"/>
  <c r="L30" i="7" s="1"/>
  <c r="AM30" i="7"/>
  <c r="AL30" i="7"/>
  <c r="AK30" i="7"/>
  <c r="AJ30" i="7"/>
  <c r="AI30" i="7"/>
  <c r="AH30" i="7"/>
  <c r="AE29" i="7"/>
  <c r="AD29" i="7"/>
  <c r="D29" i="7"/>
  <c r="P29" i="7" s="1"/>
  <c r="AO29" i="7"/>
  <c r="AN29" i="7" s="1"/>
  <c r="AE28" i="7"/>
  <c r="AD28" i="7"/>
  <c r="AC28" i="7" s="1"/>
  <c r="D28" i="7"/>
  <c r="L28" i="7" s="1"/>
  <c r="AO28" i="7"/>
  <c r="AE27" i="7"/>
  <c r="AD27" i="7"/>
  <c r="AC27" i="7" s="1"/>
  <c r="D27" i="7"/>
  <c r="P27" i="7" s="1"/>
  <c r="AM27" i="7"/>
  <c r="AL27" i="7"/>
  <c r="AK27" i="7"/>
  <c r="AJ27" i="7"/>
  <c r="AI27" i="7"/>
  <c r="AH27" i="7"/>
  <c r="AE26" i="7"/>
  <c r="AB26" i="7"/>
  <c r="AA26" i="7"/>
  <c r="Z26" i="7"/>
  <c r="Y26" i="7"/>
  <c r="X26" i="7"/>
  <c r="W26" i="7"/>
  <c r="D26" i="7"/>
  <c r="F26" i="7" s="1"/>
  <c r="AO26" i="7"/>
  <c r="AN26" i="7" s="1"/>
  <c r="AE25" i="7"/>
  <c r="AD25" i="7"/>
  <c r="D25" i="7"/>
  <c r="M25" i="7" s="1"/>
  <c r="AO25" i="7"/>
  <c r="AN25" i="7" s="1"/>
  <c r="AE24" i="7"/>
  <c r="AD24" i="7"/>
  <c r="D24" i="7"/>
  <c r="Q24" i="7" s="1"/>
  <c r="AM24" i="7"/>
  <c r="AL24" i="7"/>
  <c r="AK24" i="7"/>
  <c r="AJ24" i="7"/>
  <c r="AI24" i="7"/>
  <c r="AH24" i="7"/>
  <c r="AE23" i="7"/>
  <c r="D23" i="7"/>
  <c r="M23" i="7" s="1"/>
  <c r="AO23" i="7"/>
  <c r="AN23" i="7" s="1"/>
  <c r="AE22" i="7"/>
  <c r="D22" i="7"/>
  <c r="Q22" i="7" s="1"/>
  <c r="AO22" i="7"/>
  <c r="AN22" i="7" s="1"/>
  <c r="AE21" i="7"/>
  <c r="AD22" i="7"/>
  <c r="AC22" i="7" s="1"/>
  <c r="D21" i="7"/>
  <c r="M21" i="7" s="1"/>
  <c r="AM21" i="7"/>
  <c r="AL21" i="7"/>
  <c r="AK21" i="7"/>
  <c r="AJ21" i="7"/>
  <c r="AI21" i="7"/>
  <c r="AH21" i="7"/>
  <c r="AE20" i="7"/>
  <c r="AD21" i="7"/>
  <c r="AC21" i="7" s="1"/>
  <c r="D20" i="7"/>
  <c r="Q20" i="7" s="1"/>
  <c r="AO20" i="7"/>
  <c r="AN20" i="7" s="1"/>
  <c r="AE19" i="7"/>
  <c r="D19" i="7"/>
  <c r="M19" i="7" s="1"/>
  <c r="AO19" i="7"/>
  <c r="AE18" i="7"/>
  <c r="AD18" i="7"/>
  <c r="D18" i="7"/>
  <c r="Q18" i="7" s="1"/>
  <c r="AE17" i="7"/>
  <c r="AB17" i="7"/>
  <c r="AA17" i="7"/>
  <c r="Z17" i="7"/>
  <c r="Y17" i="7"/>
  <c r="X17" i="7"/>
  <c r="W17" i="7"/>
  <c r="D17" i="7"/>
  <c r="M17" i="7" s="1"/>
  <c r="AO16" i="7"/>
  <c r="AE16" i="7"/>
  <c r="AD16" i="7"/>
  <c r="AC16" i="7" s="1"/>
  <c r="D16" i="7"/>
  <c r="Q16" i="7" s="1"/>
  <c r="AM15" i="7"/>
  <c r="AL15" i="7"/>
  <c r="AK15" i="7"/>
  <c r="AJ15" i="7"/>
  <c r="AI15" i="7"/>
  <c r="AH15" i="7"/>
  <c r="AE15" i="7"/>
  <c r="AD15" i="7"/>
  <c r="AC15" i="7" s="1"/>
  <c r="D15" i="7"/>
  <c r="L15" i="7" s="1"/>
  <c r="AO14" i="7"/>
  <c r="AN14" i="7"/>
  <c r="AE14" i="7"/>
  <c r="AB14" i="7"/>
  <c r="AA14" i="7"/>
  <c r="Z14" i="7"/>
  <c r="Y14" i="7"/>
  <c r="X14" i="7"/>
  <c r="W14" i="7"/>
  <c r="D14" i="7"/>
  <c r="O14" i="7" s="1"/>
  <c r="AO13" i="7"/>
  <c r="AN13" i="7" s="1"/>
  <c r="AE13" i="7"/>
  <c r="AD13" i="7"/>
  <c r="AC13" i="7" s="1"/>
  <c r="D13" i="7"/>
  <c r="K13" i="7" s="1"/>
  <c r="AM12" i="7"/>
  <c r="AL12" i="7"/>
  <c r="AK12" i="7"/>
  <c r="AJ12" i="7"/>
  <c r="AI12" i="7"/>
  <c r="AH12" i="7"/>
  <c r="AE12" i="7"/>
  <c r="AD12" i="7"/>
  <c r="AC12" i="7"/>
  <c r="D12" i="7"/>
  <c r="O12" i="7" s="1"/>
  <c r="AO11" i="7"/>
  <c r="AE11" i="7"/>
  <c r="AB11" i="7"/>
  <c r="AA11" i="7"/>
  <c r="Z11" i="7"/>
  <c r="Y11" i="7"/>
  <c r="X11" i="7"/>
  <c r="W11" i="7"/>
  <c r="D11" i="7"/>
  <c r="K11" i="7" s="1"/>
  <c r="AO10" i="7"/>
  <c r="AN10" i="7" s="1"/>
  <c r="AE10" i="7"/>
  <c r="AD10" i="7"/>
  <c r="AC10" i="7" s="1"/>
  <c r="D10" i="7"/>
  <c r="O10" i="7" s="1"/>
  <c r="AO9" i="7"/>
  <c r="AN9" i="7" s="1"/>
  <c r="AE9" i="7"/>
  <c r="AD9" i="7"/>
  <c r="AC9" i="7" s="1"/>
  <c r="D9" i="7"/>
  <c r="J9" i="7" s="1"/>
  <c r="AM8" i="7"/>
  <c r="AL8" i="7"/>
  <c r="AK8" i="7"/>
  <c r="AJ8" i="7"/>
  <c r="AI8" i="7"/>
  <c r="AH8" i="7"/>
  <c r="AE8" i="7"/>
  <c r="AB8" i="7"/>
  <c r="AA8" i="7"/>
  <c r="Z8" i="7"/>
  <c r="Y8" i="7"/>
  <c r="X8" i="7"/>
  <c r="W8" i="7"/>
  <c r="D8" i="7"/>
  <c r="N8" i="7" s="1"/>
  <c r="AO7" i="7"/>
  <c r="AN7" i="7" s="1"/>
  <c r="AE7" i="7"/>
  <c r="AD7" i="7"/>
  <c r="AC7" i="7" s="1"/>
  <c r="AN67" i="7" s="1"/>
  <c r="D7" i="7"/>
  <c r="J7" i="7" s="1"/>
  <c r="AO6" i="7"/>
  <c r="AN6" i="7" s="1"/>
  <c r="AN8" i="7" s="1"/>
  <c r="AE6" i="7"/>
  <c r="AD6" i="7"/>
  <c r="AC6" i="7" s="1"/>
  <c r="T6" i="7"/>
  <c r="D6" i="7"/>
  <c r="N6" i="7" s="1"/>
  <c r="T3" i="7"/>
  <c r="T32" i="8" l="1"/>
  <c r="AB35" i="8" s="1"/>
  <c r="AC35" i="8"/>
  <c r="AN66" i="7"/>
  <c r="AO66" i="7"/>
  <c r="T9" i="8"/>
  <c r="T10" i="8"/>
  <c r="AC24" i="7"/>
  <c r="AC29" i="7"/>
  <c r="AC57" i="7"/>
  <c r="AC25" i="7"/>
  <c r="AO67" i="7"/>
  <c r="T27" i="8"/>
  <c r="AB20" i="8"/>
  <c r="AC24" i="8"/>
  <c r="AC14" i="8"/>
  <c r="AB14" i="8"/>
  <c r="AC17" i="8"/>
  <c r="AC11" i="8"/>
  <c r="T24" i="8"/>
  <c r="U15" i="8"/>
  <c r="AB31" i="8"/>
  <c r="AB33" i="8" s="1"/>
  <c r="AC33" i="8"/>
  <c r="AB27" i="8"/>
  <c r="A21" i="8" s="1"/>
  <c r="AB22" i="8"/>
  <c r="AB24" i="8" s="1"/>
  <c r="A20" i="8" s="1"/>
  <c r="T33" i="8"/>
  <c r="A11" i="8"/>
  <c r="AA38" i="8"/>
  <c r="Z38" i="8"/>
  <c r="U33" i="8"/>
  <c r="T31" i="8"/>
  <c r="T18" i="8"/>
  <c r="A9" i="8" s="1"/>
  <c r="U28" i="8"/>
  <c r="T21" i="8"/>
  <c r="A10" i="8" s="1"/>
  <c r="U21" i="8"/>
  <c r="AO62" i="7"/>
  <c r="AN60" i="7"/>
  <c r="AN62" i="7" s="1"/>
  <c r="AN41" i="7"/>
  <c r="AN43" i="7" s="1"/>
  <c r="AO43" i="7"/>
  <c r="AN15" i="7"/>
  <c r="AD64" i="7"/>
  <c r="AC17" i="7"/>
  <c r="AN11" i="7"/>
  <c r="AN16" i="7"/>
  <c r="AN18" i="7" s="1"/>
  <c r="AO18" i="7"/>
  <c r="AO8" i="7"/>
  <c r="AC18" i="7"/>
  <c r="AC20" i="7" s="1"/>
  <c r="AD20" i="7"/>
  <c r="AO53" i="7"/>
  <c r="AO30" i="7"/>
  <c r="AO21" i="7"/>
  <c r="AO24" i="7"/>
  <c r="AN31" i="7"/>
  <c r="AN33" i="7" s="1"/>
  <c r="AO36" i="7"/>
  <c r="AO46" i="7"/>
  <c r="AN19" i="7"/>
  <c r="AN21" i="7" s="1"/>
  <c r="AN27" i="7"/>
  <c r="AD58" i="7"/>
  <c r="AD8" i="7"/>
  <c r="AN24" i="7"/>
  <c r="G6" i="7"/>
  <c r="O6" i="7"/>
  <c r="K7" i="7"/>
  <c r="G8" i="7"/>
  <c r="O8" i="7"/>
  <c r="K9" i="7"/>
  <c r="G10" i="7"/>
  <c r="P10" i="7"/>
  <c r="L11" i="7"/>
  <c r="H12" i="7"/>
  <c r="P12" i="7"/>
  <c r="L13" i="7"/>
  <c r="H14" i="7"/>
  <c r="P14" i="7"/>
  <c r="M15" i="7"/>
  <c r="J16" i="7"/>
  <c r="F17" i="7"/>
  <c r="N17" i="7"/>
  <c r="J18" i="7"/>
  <c r="F19" i="7"/>
  <c r="N19" i="7"/>
  <c r="J20" i="7"/>
  <c r="F21" i="7"/>
  <c r="N21" i="7"/>
  <c r="J22" i="7"/>
  <c r="F23" i="7"/>
  <c r="N23" i="7"/>
  <c r="J24" i="7"/>
  <c r="F25" i="7"/>
  <c r="N25" i="7"/>
  <c r="L26" i="7"/>
  <c r="I27" i="7"/>
  <c r="Q27" i="7"/>
  <c r="M28" i="7"/>
  <c r="I29" i="7"/>
  <c r="Q29" i="7"/>
  <c r="M30" i="7"/>
  <c r="I31" i="7"/>
  <c r="Q31" i="7"/>
  <c r="M32" i="7"/>
  <c r="I33" i="7"/>
  <c r="Q33" i="7"/>
  <c r="M34" i="7"/>
  <c r="I35" i="7"/>
  <c r="Q35" i="7"/>
  <c r="M36" i="7"/>
  <c r="I37" i="7"/>
  <c r="Q37" i="7"/>
  <c r="M38" i="7"/>
  <c r="I39" i="7"/>
  <c r="Q39" i="7"/>
  <c r="M40" i="7"/>
  <c r="J41" i="7"/>
  <c r="I42" i="7"/>
  <c r="F43" i="7"/>
  <c r="N43" i="7"/>
  <c r="K44" i="7"/>
  <c r="AC33" i="7"/>
  <c r="H6" i="7"/>
  <c r="P6" i="7"/>
  <c r="L7" i="7"/>
  <c r="H8" i="7"/>
  <c r="P8" i="7"/>
  <c r="L9" i="7"/>
  <c r="H10" i="7"/>
  <c r="Q10" i="7"/>
  <c r="M11" i="7"/>
  <c r="I12" i="7"/>
  <c r="Q12" i="7"/>
  <c r="M13" i="7"/>
  <c r="I14" i="7"/>
  <c r="Q14" i="7"/>
  <c r="O15" i="7"/>
  <c r="K16" i="7"/>
  <c r="G17" i="7"/>
  <c r="O17" i="7"/>
  <c r="K18" i="7"/>
  <c r="G19" i="7"/>
  <c r="O19" i="7"/>
  <c r="K20" i="7"/>
  <c r="G21" i="7"/>
  <c r="O21" i="7"/>
  <c r="K22" i="7"/>
  <c r="G23" i="7"/>
  <c r="O23" i="7"/>
  <c r="K24" i="7"/>
  <c r="G25" i="7"/>
  <c r="O25" i="7"/>
  <c r="M26" i="7"/>
  <c r="J27" i="7"/>
  <c r="F28" i="7"/>
  <c r="N28" i="7"/>
  <c r="J29" i="7"/>
  <c r="F30" i="7"/>
  <c r="N30" i="7"/>
  <c r="J31" i="7"/>
  <c r="F32" i="7"/>
  <c r="N32" i="7"/>
  <c r="J33" i="7"/>
  <c r="F34" i="7"/>
  <c r="N34" i="7"/>
  <c r="J35" i="7"/>
  <c r="F36" i="7"/>
  <c r="N36" i="7"/>
  <c r="J37" i="7"/>
  <c r="F38" i="7"/>
  <c r="N38" i="7"/>
  <c r="J39" i="7"/>
  <c r="F40" i="7"/>
  <c r="N40" i="7"/>
  <c r="K41" i="7"/>
  <c r="J42" i="7"/>
  <c r="G43" i="7"/>
  <c r="O43" i="7"/>
  <c r="L44" i="7"/>
  <c r="AO12" i="7"/>
  <c r="AC62" i="7"/>
  <c r="I6" i="7"/>
  <c r="Q6" i="7"/>
  <c r="M7" i="7"/>
  <c r="I8" i="7"/>
  <c r="Q8" i="7"/>
  <c r="M9" i="7"/>
  <c r="I10" i="7"/>
  <c r="F11" i="7"/>
  <c r="N11" i="7"/>
  <c r="J12" i="7"/>
  <c r="F13" i="7"/>
  <c r="N13" i="7"/>
  <c r="J14" i="7"/>
  <c r="F15" i="7"/>
  <c r="P15" i="7"/>
  <c r="L16" i="7"/>
  <c r="H17" i="7"/>
  <c r="P17" i="7"/>
  <c r="L18" i="7"/>
  <c r="H19" i="7"/>
  <c r="P19" i="7"/>
  <c r="L20" i="7"/>
  <c r="H21" i="7"/>
  <c r="P21" i="7"/>
  <c r="L22" i="7"/>
  <c r="H23" i="7"/>
  <c r="P23" i="7"/>
  <c r="L24" i="7"/>
  <c r="H25" i="7"/>
  <c r="P25" i="7"/>
  <c r="O26" i="7"/>
  <c r="K27" i="7"/>
  <c r="G28" i="7"/>
  <c r="O28" i="7"/>
  <c r="K29" i="7"/>
  <c r="G30" i="7"/>
  <c r="O30" i="7"/>
  <c r="K31" i="7"/>
  <c r="G32" i="7"/>
  <c r="O32" i="7"/>
  <c r="K33" i="7"/>
  <c r="G34" i="7"/>
  <c r="O34" i="7"/>
  <c r="K35" i="7"/>
  <c r="G36" i="7"/>
  <c r="O36" i="7"/>
  <c r="K37" i="7"/>
  <c r="G38" i="7"/>
  <c r="O38" i="7"/>
  <c r="K39" i="7"/>
  <c r="G40" i="7"/>
  <c r="O40" i="7"/>
  <c r="M41" i="7"/>
  <c r="K42" i="7"/>
  <c r="H43" i="7"/>
  <c r="P43" i="7"/>
  <c r="M44" i="7"/>
  <c r="AO65" i="7"/>
  <c r="J6" i="7"/>
  <c r="F7" i="7"/>
  <c r="N7" i="7"/>
  <c r="J8" i="7"/>
  <c r="F9" i="7"/>
  <c r="N9" i="7"/>
  <c r="K10" i="7"/>
  <c r="G11" i="7"/>
  <c r="O11" i="7"/>
  <c r="K12" i="7"/>
  <c r="G13" i="7"/>
  <c r="O13" i="7"/>
  <c r="K14" i="7"/>
  <c r="G15" i="7"/>
  <c r="Q15" i="7"/>
  <c r="M16" i="7"/>
  <c r="I17" i="7"/>
  <c r="Q17" i="7"/>
  <c r="M18" i="7"/>
  <c r="I19" i="7"/>
  <c r="Q19" i="7"/>
  <c r="M20" i="7"/>
  <c r="I21" i="7"/>
  <c r="Q21" i="7"/>
  <c r="M22" i="7"/>
  <c r="I23" i="7"/>
  <c r="Q23" i="7"/>
  <c r="M24" i="7"/>
  <c r="I25" i="7"/>
  <c r="Q25" i="7"/>
  <c r="P26" i="7"/>
  <c r="L27" i="7"/>
  <c r="H28" i="7"/>
  <c r="P28" i="7"/>
  <c r="L29" i="7"/>
  <c r="H30" i="7"/>
  <c r="P30" i="7"/>
  <c r="L31" i="7"/>
  <c r="H32" i="7"/>
  <c r="P32" i="7"/>
  <c r="L33" i="7"/>
  <c r="H34" i="7"/>
  <c r="P34" i="7"/>
  <c r="L35" i="7"/>
  <c r="H36" i="7"/>
  <c r="P36" i="7"/>
  <c r="L37" i="7"/>
  <c r="H38" i="7"/>
  <c r="P38" i="7"/>
  <c r="L39" i="7"/>
  <c r="H40" i="7"/>
  <c r="P40" i="7"/>
  <c r="N41" i="7"/>
  <c r="M42" i="7"/>
  <c r="I43" i="7"/>
  <c r="Q43" i="7"/>
  <c r="O44" i="7"/>
  <c r="K6" i="7"/>
  <c r="G7" i="7"/>
  <c r="O7" i="7"/>
  <c r="K8" i="7"/>
  <c r="G9" i="7"/>
  <c r="O9" i="7"/>
  <c r="L10" i="7"/>
  <c r="H11" i="7"/>
  <c r="P11" i="7"/>
  <c r="L12" i="7"/>
  <c r="H13" i="7"/>
  <c r="P13" i="7"/>
  <c r="L14" i="7"/>
  <c r="H15" i="7"/>
  <c r="F16" i="7"/>
  <c r="N16" i="7"/>
  <c r="J17" i="7"/>
  <c r="F18" i="7"/>
  <c r="N18" i="7"/>
  <c r="J19" i="7"/>
  <c r="F20" i="7"/>
  <c r="N20" i="7"/>
  <c r="J21" i="7"/>
  <c r="F22" i="7"/>
  <c r="N22" i="7"/>
  <c r="J23" i="7"/>
  <c r="F24" i="7"/>
  <c r="N24" i="7"/>
  <c r="J25" i="7"/>
  <c r="G26" i="7"/>
  <c r="Q26" i="7"/>
  <c r="M27" i="7"/>
  <c r="I28" i="7"/>
  <c r="Q28" i="7"/>
  <c r="M29" i="7"/>
  <c r="I30" i="7"/>
  <c r="Q30" i="7"/>
  <c r="M31" i="7"/>
  <c r="I32" i="7"/>
  <c r="Q32" i="7"/>
  <c r="M33" i="7"/>
  <c r="I34" i="7"/>
  <c r="Q34" i="7"/>
  <c r="M35" i="7"/>
  <c r="I36" i="7"/>
  <c r="Q36" i="7"/>
  <c r="M37" i="7"/>
  <c r="I38" i="7"/>
  <c r="Q38" i="7"/>
  <c r="M39" i="7"/>
  <c r="I40" i="7"/>
  <c r="Q40" i="7"/>
  <c r="O41" i="7"/>
  <c r="N42" i="7"/>
  <c r="J43" i="7"/>
  <c r="F44" i="7"/>
  <c r="P44" i="7"/>
  <c r="AO39" i="7"/>
  <c r="AC51" i="7"/>
  <c r="AD67" i="7"/>
  <c r="L6" i="7"/>
  <c r="H7" i="7"/>
  <c r="P7" i="7"/>
  <c r="L8" i="7"/>
  <c r="H9" i="7"/>
  <c r="P9" i="7"/>
  <c r="M10" i="7"/>
  <c r="I11" i="7"/>
  <c r="Q11" i="7"/>
  <c r="M12" i="7"/>
  <c r="I13" i="7"/>
  <c r="Q13" i="7"/>
  <c r="M14" i="7"/>
  <c r="I15" i="7"/>
  <c r="G16" i="7"/>
  <c r="O16" i="7"/>
  <c r="K17" i="7"/>
  <c r="G18" i="7"/>
  <c r="O18" i="7"/>
  <c r="K19" i="7"/>
  <c r="G20" i="7"/>
  <c r="O20" i="7"/>
  <c r="K21" i="7"/>
  <c r="G22" i="7"/>
  <c r="O22" i="7"/>
  <c r="K23" i="7"/>
  <c r="G24" i="7"/>
  <c r="O24" i="7"/>
  <c r="K25" i="7"/>
  <c r="H26" i="7"/>
  <c r="F27" i="7"/>
  <c r="N27" i="7"/>
  <c r="J28" i="7"/>
  <c r="F29" i="7"/>
  <c r="N29" i="7"/>
  <c r="J30" i="7"/>
  <c r="F31" i="7"/>
  <c r="N31" i="7"/>
  <c r="J32" i="7"/>
  <c r="F33" i="7"/>
  <c r="N33" i="7"/>
  <c r="J34" i="7"/>
  <c r="F35" i="7"/>
  <c r="N35" i="7"/>
  <c r="J36" i="7"/>
  <c r="F37" i="7"/>
  <c r="N37" i="7"/>
  <c r="J38" i="7"/>
  <c r="F39" i="7"/>
  <c r="N39" i="7"/>
  <c r="J40" i="7"/>
  <c r="F41" i="7"/>
  <c r="Q41" i="7"/>
  <c r="O42" i="7"/>
  <c r="K43" i="7"/>
  <c r="G44" i="7"/>
  <c r="Q44" i="7"/>
  <c r="M6" i="7"/>
  <c r="I7" i="7"/>
  <c r="Q7" i="7"/>
  <c r="M8" i="7"/>
  <c r="I9" i="7"/>
  <c r="Q9" i="7"/>
  <c r="N10" i="7"/>
  <c r="J11" i="7"/>
  <c r="F12" i="7"/>
  <c r="N12" i="7"/>
  <c r="J13" i="7"/>
  <c r="F14" i="7"/>
  <c r="N14" i="7"/>
  <c r="K15" i="7"/>
  <c r="H16" i="7"/>
  <c r="P16" i="7"/>
  <c r="L17" i="7"/>
  <c r="H18" i="7"/>
  <c r="P18" i="7"/>
  <c r="L19" i="7"/>
  <c r="H20" i="7"/>
  <c r="P20" i="7"/>
  <c r="L21" i="7"/>
  <c r="H22" i="7"/>
  <c r="P22" i="7"/>
  <c r="L23" i="7"/>
  <c r="H24" i="7"/>
  <c r="P24" i="7"/>
  <c r="L25" i="7"/>
  <c r="I26" i="7"/>
  <c r="G27" i="7"/>
  <c r="O27" i="7"/>
  <c r="K28" i="7"/>
  <c r="G29" i="7"/>
  <c r="O29" i="7"/>
  <c r="K30" i="7"/>
  <c r="G31" i="7"/>
  <c r="O31" i="7"/>
  <c r="K32" i="7"/>
  <c r="G33" i="7"/>
  <c r="O33" i="7"/>
  <c r="K34" i="7"/>
  <c r="G35" i="7"/>
  <c r="O35" i="7"/>
  <c r="K36" i="7"/>
  <c r="G37" i="7"/>
  <c r="O37" i="7"/>
  <c r="K38" i="7"/>
  <c r="G39" i="7"/>
  <c r="O39" i="7"/>
  <c r="K40" i="7"/>
  <c r="G41" i="7"/>
  <c r="F42" i="7"/>
  <c r="P42" i="7"/>
  <c r="L43" i="7"/>
  <c r="H44" i="7"/>
  <c r="AN36" i="7"/>
  <c r="AD61" i="7"/>
  <c r="F6" i="7"/>
  <c r="F8" i="7"/>
  <c r="F10" i="7"/>
  <c r="G12" i="7"/>
  <c r="G14" i="7"/>
  <c r="I16" i="7"/>
  <c r="I18" i="7"/>
  <c r="I20" i="7"/>
  <c r="I22" i="7"/>
  <c r="I24" i="7"/>
  <c r="K26" i="7"/>
  <c r="H27" i="7"/>
  <c r="H29" i="7"/>
  <c r="H31" i="7"/>
  <c r="H33" i="7"/>
  <c r="H35" i="7"/>
  <c r="H37" i="7"/>
  <c r="H39" i="7"/>
  <c r="G42" i="7"/>
  <c r="AC48" i="7"/>
  <c r="AC14" i="7"/>
  <c r="AC36" i="7"/>
  <c r="AC42" i="7"/>
  <c r="AC45" i="7"/>
  <c r="AC67" i="7"/>
  <c r="AC26" i="7"/>
  <c r="AD39" i="7"/>
  <c r="AD42" i="7"/>
  <c r="AC59" i="7"/>
  <c r="AC61" i="7" s="1"/>
  <c r="AC30" i="7"/>
  <c r="AD33" i="7"/>
  <c r="AC58" i="7"/>
  <c r="AD17" i="7"/>
  <c r="AC11" i="7"/>
  <c r="M6" i="8"/>
  <c r="B6" i="8" s="1"/>
  <c r="AB8" i="8"/>
  <c r="L6" i="8"/>
  <c r="T11" i="8"/>
  <c r="M12" i="8"/>
  <c r="B12" i="8" s="1"/>
  <c r="L24" i="8"/>
  <c r="A24" i="8" s="1"/>
  <c r="A15" i="8"/>
  <c r="AB17" i="8"/>
  <c r="A18" i="8" s="1"/>
  <c r="M19" i="8"/>
  <c r="B19" i="8" s="1"/>
  <c r="I25" i="8"/>
  <c r="AB9" i="8"/>
  <c r="AB11" i="8" s="1"/>
  <c r="A16" i="8" s="1"/>
  <c r="M10" i="8"/>
  <c r="B10" i="8" s="1"/>
  <c r="L12" i="8"/>
  <c r="L13" i="8"/>
  <c r="A13" i="8" s="1"/>
  <c r="T12" i="8"/>
  <c r="M14" i="8"/>
  <c r="U18" i="8"/>
  <c r="AB19" i="8"/>
  <c r="M20" i="8"/>
  <c r="B20" i="8" s="1"/>
  <c r="L22" i="8"/>
  <c r="A22" i="8" s="1"/>
  <c r="L23" i="8"/>
  <c r="M24" i="8"/>
  <c r="B24" i="8" s="1"/>
  <c r="T25" i="8"/>
  <c r="T28" i="8" s="1"/>
  <c r="AC27" i="8"/>
  <c r="U31" i="8"/>
  <c r="F25" i="8"/>
  <c r="M8" i="8"/>
  <c r="B8" i="8" s="1"/>
  <c r="J25" i="8"/>
  <c r="U11" i="8"/>
  <c r="M15" i="8"/>
  <c r="B15" i="8" s="1"/>
  <c r="L17" i="8"/>
  <c r="A17" i="8" s="1"/>
  <c r="L19" i="8"/>
  <c r="AC8" i="8"/>
  <c r="M7" i="8"/>
  <c r="B7" i="8" s="1"/>
  <c r="M17" i="8"/>
  <c r="B17" i="8" s="1"/>
  <c r="U24" i="8"/>
  <c r="AB28" i="8"/>
  <c r="AB30" i="8" s="1"/>
  <c r="H25" i="8"/>
  <c r="AD30" i="7"/>
  <c r="AC8" i="7"/>
  <c r="AD26" i="7"/>
  <c r="AN39" i="7"/>
  <c r="AD14" i="7"/>
  <c r="AD11" i="7"/>
  <c r="AD36" i="7"/>
  <c r="AN12" i="7"/>
  <c r="AO15" i="7"/>
  <c r="AO56" i="7"/>
  <c r="AC39" i="7"/>
  <c r="AD54" i="7"/>
  <c r="AC52" i="7"/>
  <c r="AC54" i="7" s="1"/>
  <c r="AO58" i="7"/>
  <c r="AD51" i="7"/>
  <c r="AO27" i="7"/>
  <c r="AN28" i="7"/>
  <c r="AN30" i="7" s="1"/>
  <c r="AD45" i="7"/>
  <c r="AO50" i="7"/>
  <c r="AD48" i="7"/>
  <c r="AC64" i="7"/>
  <c r="AC40" i="6"/>
  <c r="B14" i="8" l="1"/>
  <c r="R6" i="7"/>
  <c r="A6" i="7" s="1"/>
  <c r="R39" i="7"/>
  <c r="S8" i="7"/>
  <c r="S30" i="7"/>
  <c r="B30" i="7" s="1"/>
  <c r="R41" i="7"/>
  <c r="A41" i="7" s="1"/>
  <c r="R14" i="7"/>
  <c r="A14" i="7" s="1"/>
  <c r="R40" i="7"/>
  <c r="A40" i="7" s="1"/>
  <c r="S22" i="7"/>
  <c r="B22" i="7" s="1"/>
  <c r="R38" i="7"/>
  <c r="A38" i="7" s="1"/>
  <c r="S10" i="7"/>
  <c r="B10" i="7" s="1"/>
  <c r="R25" i="7"/>
  <c r="A25" i="7" s="1"/>
  <c r="S42" i="7"/>
  <c r="B42" i="7" s="1"/>
  <c r="S41" i="7"/>
  <c r="B41" i="7" s="1"/>
  <c r="R30" i="7"/>
  <c r="A30" i="7" s="1"/>
  <c r="S24" i="7"/>
  <c r="B24" i="7" s="1"/>
  <c r="R8" i="7"/>
  <c r="A8" i="7" s="1"/>
  <c r="R9" i="7"/>
  <c r="A9" i="7" s="1"/>
  <c r="R24" i="7"/>
  <c r="A24" i="7" s="1"/>
  <c r="R31" i="7"/>
  <c r="A31" i="7" s="1"/>
  <c r="R32" i="7"/>
  <c r="A32" i="7" s="1"/>
  <c r="R11" i="7"/>
  <c r="R28" i="7"/>
  <c r="A28" i="7" s="1"/>
  <c r="R13" i="7"/>
  <c r="A13" i="7" s="1"/>
  <c r="R37" i="7"/>
  <c r="A37" i="7" s="1"/>
  <c r="R35" i="7"/>
  <c r="A35" i="7" s="1"/>
  <c r="R23" i="7"/>
  <c r="A23" i="7" s="1"/>
  <c r="R18" i="7"/>
  <c r="A18" i="7" s="1"/>
  <c r="R12" i="7"/>
  <c r="A12" i="7" s="1"/>
  <c r="S7" i="7"/>
  <c r="B7" i="7" s="1"/>
  <c r="R29" i="7"/>
  <c r="A29" i="7" s="1"/>
  <c r="S13" i="7"/>
  <c r="B13" i="7" s="1"/>
  <c r="R43" i="7"/>
  <c r="A43" i="7" s="1"/>
  <c r="R16" i="7"/>
  <c r="A16" i="7" s="1"/>
  <c r="S11" i="7"/>
  <c r="S6" i="7"/>
  <c r="B6" i="7" s="1"/>
  <c r="R21" i="7"/>
  <c r="A21" i="7" s="1"/>
  <c r="R33" i="7"/>
  <c r="A33" i="7" s="1"/>
  <c r="S12" i="7"/>
  <c r="B12" i="7" s="1"/>
  <c r="R42" i="7"/>
  <c r="A42" i="7" s="1"/>
  <c r="R20" i="7"/>
  <c r="A20" i="7" s="1"/>
  <c r="S9" i="7"/>
  <c r="B9" i="7" s="1"/>
  <c r="R36" i="7"/>
  <c r="A36" i="7" s="1"/>
  <c r="S20" i="7"/>
  <c r="B20" i="7" s="1"/>
  <c r="S14" i="7"/>
  <c r="B14" i="7" s="1"/>
  <c r="R44" i="7"/>
  <c r="A44" i="7" s="1"/>
  <c r="Q45" i="7"/>
  <c r="R17" i="7"/>
  <c r="A17" i="7" s="1"/>
  <c r="R34" i="7"/>
  <c r="A34" i="7" s="1"/>
  <c r="S23" i="7"/>
  <c r="B23" i="7" s="1"/>
  <c r="S16" i="7"/>
  <c r="B16" i="7" s="1"/>
  <c r="R27" i="7"/>
  <c r="A27" i="7" s="1"/>
  <c r="S15" i="7"/>
  <c r="B15" i="7" s="1"/>
  <c r="R7" i="7"/>
  <c r="A7" i="7" s="1"/>
  <c r="R19" i="7"/>
  <c r="A19" i="7" s="1"/>
  <c r="S21" i="7"/>
  <c r="B21" i="7" s="1"/>
  <c r="R22" i="7"/>
  <c r="A22" i="7" s="1"/>
  <c r="S18" i="7"/>
  <c r="B18" i="7" s="1"/>
  <c r="R26" i="7"/>
  <c r="A26" i="7" s="1"/>
  <c r="S32" i="7"/>
  <c r="B32" i="7" s="1"/>
  <c r="S38" i="7"/>
  <c r="B38" i="7" s="1"/>
  <c r="S28" i="7"/>
  <c r="B28" i="7" s="1"/>
  <c r="S27" i="7"/>
  <c r="B27" i="7" s="1"/>
  <c r="R15" i="7"/>
  <c r="A15" i="7" s="1"/>
  <c r="S36" i="7"/>
  <c r="B36" i="7" s="1"/>
  <c r="S31" i="7"/>
  <c r="B31" i="7" s="1"/>
  <c r="AC38" i="8"/>
  <c r="AO72" i="7"/>
  <c r="AN72" i="7"/>
  <c r="T15" i="8"/>
  <c r="A8" i="8" s="1"/>
  <c r="A12" i="8"/>
  <c r="AJ72" i="7"/>
  <c r="AI72" i="7"/>
  <c r="AM72" i="7"/>
  <c r="AH72" i="7"/>
  <c r="AL72" i="7"/>
  <c r="S17" i="7"/>
  <c r="B17" i="7" s="1"/>
  <c r="S40" i="7"/>
  <c r="B40" i="7" s="1"/>
  <c r="S35" i="7"/>
  <c r="B35" i="7" s="1"/>
  <c r="S29" i="7"/>
  <c r="B29" i="7" s="1"/>
  <c r="S43" i="7"/>
  <c r="B43" i="7" s="1"/>
  <c r="S44" i="7"/>
  <c r="B44" i="7" s="1"/>
  <c r="S39" i="7"/>
  <c r="B39" i="7" s="1"/>
  <c r="S34" i="7"/>
  <c r="B34" i="7" s="1"/>
  <c r="AK72" i="7"/>
  <c r="R10" i="7"/>
  <c r="A10" i="7" s="1"/>
  <c r="S33" i="7"/>
  <c r="B33" i="7" s="1"/>
  <c r="S26" i="7"/>
  <c r="B26" i="7" s="1"/>
  <c r="S25" i="7"/>
  <c r="B25" i="7" s="1"/>
  <c r="S19" i="7"/>
  <c r="B19" i="7" s="1"/>
  <c r="S37" i="7"/>
  <c r="B37" i="7" s="1"/>
  <c r="AB38" i="8"/>
  <c r="L14" i="8"/>
  <c r="A14" i="8" s="1"/>
  <c r="M23" i="8"/>
  <c r="B23" i="8" s="1"/>
  <c r="M13" i="8"/>
  <c r="B13" i="8" s="1"/>
  <c r="L7" i="8"/>
  <c r="A7" i="8" s="1"/>
  <c r="G25" i="8"/>
  <c r="A23" i="8"/>
  <c r="A39" i="7"/>
  <c r="M45" i="7"/>
  <c r="J45" i="7"/>
  <c r="H45" i="7"/>
  <c r="F45" i="7"/>
  <c r="B8" i="7"/>
  <c r="N45" i="7"/>
  <c r="P45" i="7"/>
  <c r="L45" i="7"/>
  <c r="G45" i="7"/>
  <c r="K45" i="7"/>
  <c r="I45" i="7"/>
  <c r="O45" i="7"/>
  <c r="M25" i="8" l="1"/>
  <c r="B25" i="8"/>
  <c r="R45" i="7"/>
  <c r="L25" i="8"/>
  <c r="S45" i="7"/>
  <c r="N26" i="1" l="1"/>
  <c r="D24" i="6" l="1"/>
  <c r="J24" i="6" s="1"/>
  <c r="D23" i="6"/>
  <c r="H23" i="6" s="1"/>
  <c r="D22" i="6"/>
  <c r="J22" i="6" s="1"/>
  <c r="D21" i="6"/>
  <c r="K21" i="6" s="1"/>
  <c r="D20" i="6"/>
  <c r="K20" i="6" s="1"/>
  <c r="D19" i="6"/>
  <c r="H19" i="6" s="1"/>
  <c r="D18" i="6"/>
  <c r="G18" i="6" s="1"/>
  <c r="K17" i="6"/>
  <c r="D17" i="6"/>
  <c r="F17" i="6" s="1"/>
  <c r="D16" i="6"/>
  <c r="J16" i="6" s="1"/>
  <c r="D15" i="6"/>
  <c r="G15" i="6" s="1"/>
  <c r="D14" i="6"/>
  <c r="I14" i="6" s="1"/>
  <c r="D13" i="6"/>
  <c r="H13" i="6" s="1"/>
  <c r="K12" i="6"/>
  <c r="F12" i="6"/>
  <c r="D12" i="6"/>
  <c r="J12" i="6" s="1"/>
  <c r="D11" i="6"/>
  <c r="I11" i="6" s="1"/>
  <c r="D10" i="6"/>
  <c r="K10" i="6" s="1"/>
  <c r="D9" i="6"/>
  <c r="J9" i="6" s="1"/>
  <c r="D8" i="6"/>
  <c r="G8" i="6" s="1"/>
  <c r="D7" i="6"/>
  <c r="F7" i="6" s="1"/>
  <c r="D6" i="6"/>
  <c r="H6" i="6" s="1"/>
  <c r="D44" i="5"/>
  <c r="O44" i="5" s="1"/>
  <c r="D43" i="5"/>
  <c r="M43" i="5" s="1"/>
  <c r="D42" i="5"/>
  <c r="J42" i="5" s="1"/>
  <c r="D41" i="5"/>
  <c r="M41" i="5" s="1"/>
  <c r="D40" i="5"/>
  <c r="D39" i="5"/>
  <c r="M39" i="5" s="1"/>
  <c r="D38" i="5"/>
  <c r="J38" i="5" s="1"/>
  <c r="D37" i="5"/>
  <c r="M37" i="5" s="1"/>
  <c r="D36" i="5"/>
  <c r="H36" i="5" s="1"/>
  <c r="D35" i="5"/>
  <c r="M35" i="5" s="1"/>
  <c r="D34" i="5"/>
  <c r="K34" i="5" s="1"/>
  <c r="D33" i="5"/>
  <c r="M33" i="5" s="1"/>
  <c r="D32" i="5"/>
  <c r="N32" i="5" s="1"/>
  <c r="D31" i="5"/>
  <c r="N31" i="5" s="1"/>
  <c r="D30" i="5"/>
  <c r="P30" i="5" s="1"/>
  <c r="D29" i="5"/>
  <c r="M29" i="5" s="1"/>
  <c r="D28" i="5"/>
  <c r="P28" i="5" s="1"/>
  <c r="D27" i="5"/>
  <c r="O27" i="5" s="1"/>
  <c r="D26" i="5"/>
  <c r="L26" i="5" s="1"/>
  <c r="D25" i="5"/>
  <c r="M25" i="5" s="1"/>
  <c r="D24" i="5"/>
  <c r="Q24" i="5" s="1"/>
  <c r="D23" i="5"/>
  <c r="M23" i="5" s="1"/>
  <c r="D22" i="5"/>
  <c r="J22" i="5" s="1"/>
  <c r="D21" i="5"/>
  <c r="P21" i="5" s="1"/>
  <c r="D20" i="5"/>
  <c r="F20" i="5" s="1"/>
  <c r="D19" i="5"/>
  <c r="J19" i="5" s="1"/>
  <c r="D18" i="5"/>
  <c r="N18" i="5" s="1"/>
  <c r="D17" i="5"/>
  <c r="G17" i="5" s="1"/>
  <c r="D16" i="5"/>
  <c r="L16" i="5" s="1"/>
  <c r="D15" i="5"/>
  <c r="K15" i="5" s="1"/>
  <c r="D14" i="5"/>
  <c r="N14" i="5" s="1"/>
  <c r="D13" i="5"/>
  <c r="D12" i="5"/>
  <c r="P12" i="5" s="1"/>
  <c r="D11" i="5"/>
  <c r="N11" i="5" s="1"/>
  <c r="D10" i="5"/>
  <c r="D9" i="5"/>
  <c r="I9" i="5" s="1"/>
  <c r="D8" i="5"/>
  <c r="M8" i="5" s="1"/>
  <c r="D7" i="5"/>
  <c r="P7" i="5" s="1"/>
  <c r="T6" i="5"/>
  <c r="D6" i="5"/>
  <c r="M6" i="5" s="1"/>
  <c r="T3" i="5"/>
  <c r="J44" i="5" l="1"/>
  <c r="O32" i="5"/>
  <c r="L19" i="5"/>
  <c r="H44" i="5"/>
  <c r="F41" i="5"/>
  <c r="O8" i="5"/>
  <c r="K35" i="5"/>
  <c r="H41" i="5"/>
  <c r="P14" i="5"/>
  <c r="P41" i="5"/>
  <c r="J32" i="5"/>
  <c r="F33" i="5"/>
  <c r="I16" i="5"/>
  <c r="J16" i="5"/>
  <c r="L33" i="5"/>
  <c r="F39" i="5"/>
  <c r="K39" i="5"/>
  <c r="K16" i="5"/>
  <c r="O14" i="5"/>
  <c r="N39" i="5"/>
  <c r="M42" i="5"/>
  <c r="P39" i="5"/>
  <c r="F15" i="5"/>
  <c r="F19" i="5"/>
  <c r="F44" i="5"/>
  <c r="H7" i="6"/>
  <c r="I15" i="6"/>
  <c r="G19" i="6"/>
  <c r="G6" i="6"/>
  <c r="I19" i="6"/>
  <c r="J6" i="6"/>
  <c r="K16" i="6"/>
  <c r="K7" i="6"/>
  <c r="K18" i="6"/>
  <c r="I23" i="6"/>
  <c r="I7" i="6"/>
  <c r="K15" i="6"/>
  <c r="G22" i="6"/>
  <c r="J7" i="6"/>
  <c r="I6" i="6"/>
  <c r="J19" i="6"/>
  <c r="J23" i="6"/>
  <c r="K9" i="6"/>
  <c r="K14" i="6"/>
  <c r="G7" i="6"/>
  <c r="I18" i="6"/>
  <c r="F21" i="6"/>
  <c r="J8" i="6"/>
  <c r="F9" i="6"/>
  <c r="F11" i="6"/>
  <c r="F16" i="6"/>
  <c r="K6" i="6"/>
  <c r="K8" i="6"/>
  <c r="G9" i="6"/>
  <c r="G16" i="6"/>
  <c r="G17" i="6"/>
  <c r="K19" i="6"/>
  <c r="H9" i="6"/>
  <c r="H16" i="6"/>
  <c r="H17" i="6"/>
  <c r="H18" i="6"/>
  <c r="F22" i="6"/>
  <c r="K24" i="6"/>
  <c r="I9" i="6"/>
  <c r="I16" i="6"/>
  <c r="I8" i="6"/>
  <c r="J13" i="6"/>
  <c r="I17" i="6"/>
  <c r="F6" i="6"/>
  <c r="J14" i="6"/>
  <c r="H15" i="6"/>
  <c r="J17" i="6"/>
  <c r="J18" i="6"/>
  <c r="F19" i="6"/>
  <c r="K22" i="6"/>
  <c r="H8" i="6"/>
  <c r="I13" i="6"/>
  <c r="J15" i="6"/>
  <c r="K14" i="5"/>
  <c r="P34" i="5"/>
  <c r="O37" i="5"/>
  <c r="Q9" i="5"/>
  <c r="M14" i="5"/>
  <c r="Q20" i="5"/>
  <c r="Q34" i="5"/>
  <c r="H42" i="5"/>
  <c r="L42" i="5"/>
  <c r="Q11" i="5"/>
  <c r="P33" i="5"/>
  <c r="J39" i="5"/>
  <c r="G41" i="5"/>
  <c r="N42" i="5"/>
  <c r="K19" i="5"/>
  <c r="F34" i="5"/>
  <c r="H37" i="5"/>
  <c r="L39" i="5"/>
  <c r="K41" i="5"/>
  <c r="H34" i="5"/>
  <c r="J37" i="5"/>
  <c r="Q8" i="5"/>
  <c r="J15" i="5"/>
  <c r="M16" i="5"/>
  <c r="M19" i="5"/>
  <c r="F22" i="5"/>
  <c r="G33" i="5"/>
  <c r="Q33" i="5"/>
  <c r="F35" i="5"/>
  <c r="Q35" i="5"/>
  <c r="P37" i="5"/>
  <c r="F43" i="5"/>
  <c r="N44" i="5"/>
  <c r="O23" i="5"/>
  <c r="L15" i="5"/>
  <c r="O19" i="5"/>
  <c r="M22" i="5"/>
  <c r="H33" i="5"/>
  <c r="G35" i="5"/>
  <c r="Q37" i="5"/>
  <c r="H43" i="5"/>
  <c r="M15" i="5"/>
  <c r="N22" i="5"/>
  <c r="I33" i="5"/>
  <c r="H35" i="5"/>
  <c r="N43" i="5"/>
  <c r="N6" i="5"/>
  <c r="O15" i="5"/>
  <c r="P18" i="5"/>
  <c r="O20" i="5"/>
  <c r="O22" i="5"/>
  <c r="F25" i="5"/>
  <c r="J33" i="5"/>
  <c r="G34" i="5"/>
  <c r="I35" i="5"/>
  <c r="F37" i="5"/>
  <c r="P43" i="5"/>
  <c r="P35" i="5"/>
  <c r="P20" i="5"/>
  <c r="Q22" i="5"/>
  <c r="O25" i="5"/>
  <c r="K33" i="5"/>
  <c r="J35" i="5"/>
  <c r="G37" i="5"/>
  <c r="F23" i="5"/>
  <c r="O33" i="5"/>
  <c r="O35" i="5"/>
  <c r="N23" i="5"/>
  <c r="N25" i="5"/>
  <c r="P26" i="5"/>
  <c r="O29" i="5"/>
  <c r="O34" i="5"/>
  <c r="N37" i="5"/>
  <c r="O41" i="5"/>
  <c r="L43" i="5"/>
  <c r="O6" i="5"/>
  <c r="F6" i="5"/>
  <c r="P25" i="5"/>
  <c r="L28" i="5"/>
  <c r="O43" i="5"/>
  <c r="Q26" i="5"/>
  <c r="F11" i="5"/>
  <c r="F26" i="5"/>
  <c r="G6" i="5"/>
  <c r="P6" i="5"/>
  <c r="F29" i="5"/>
  <c r="I11" i="5"/>
  <c r="H6" i="5"/>
  <c r="K11" i="5"/>
  <c r="Q15" i="5"/>
  <c r="P16" i="5"/>
  <c r="J18" i="5"/>
  <c r="K21" i="5"/>
  <c r="I23" i="5"/>
  <c r="I25" i="5"/>
  <c r="I26" i="5"/>
  <c r="H27" i="5"/>
  <c r="N28" i="5"/>
  <c r="J29" i="5"/>
  <c r="L31" i="5"/>
  <c r="I34" i="5"/>
  <c r="I37" i="5"/>
  <c r="O39" i="5"/>
  <c r="J41" i="5"/>
  <c r="G43" i="5"/>
  <c r="L44" i="5"/>
  <c r="P23" i="5"/>
  <c r="P17" i="5"/>
  <c r="F18" i="5"/>
  <c r="Q23" i="5"/>
  <c r="H26" i="5"/>
  <c r="M28" i="5"/>
  <c r="L11" i="5"/>
  <c r="L21" i="5"/>
  <c r="J23" i="5"/>
  <c r="G21" i="5"/>
  <c r="G23" i="5"/>
  <c r="G25" i="5"/>
  <c r="Q6" i="5"/>
  <c r="J21" i="5"/>
  <c r="H23" i="5"/>
  <c r="H25" i="5"/>
  <c r="K31" i="5"/>
  <c r="J26" i="5"/>
  <c r="I27" i="5"/>
  <c r="K29" i="5"/>
  <c r="J34" i="5"/>
  <c r="J6" i="5"/>
  <c r="L8" i="5"/>
  <c r="M11" i="5"/>
  <c r="H15" i="5"/>
  <c r="F16" i="5"/>
  <c r="M18" i="5"/>
  <c r="H19" i="5"/>
  <c r="N21" i="5"/>
  <c r="H22" i="5"/>
  <c r="K23" i="5"/>
  <c r="K25" i="5"/>
  <c r="K26" i="5"/>
  <c r="L27" i="5"/>
  <c r="L29" i="5"/>
  <c r="P31" i="5"/>
  <c r="M32" i="5"/>
  <c r="N33" i="5"/>
  <c r="L34" i="5"/>
  <c r="L35" i="5"/>
  <c r="K37" i="5"/>
  <c r="G39" i="5"/>
  <c r="L41" i="5"/>
  <c r="J43" i="5"/>
  <c r="P44" i="5"/>
  <c r="Q25" i="5"/>
  <c r="G27" i="5"/>
  <c r="H29" i="5"/>
  <c r="I6" i="5"/>
  <c r="Q16" i="5"/>
  <c r="L18" i="5"/>
  <c r="J25" i="5"/>
  <c r="L6" i="5"/>
  <c r="I15" i="5"/>
  <c r="H16" i="5"/>
  <c r="L23" i="5"/>
  <c r="L25" i="5"/>
  <c r="M26" i="5"/>
  <c r="N27" i="5"/>
  <c r="M34" i="5"/>
  <c r="N35" i="5"/>
  <c r="L37" i="5"/>
  <c r="H39" i="5"/>
  <c r="N41" i="5"/>
  <c r="K43" i="5"/>
  <c r="F10" i="6"/>
  <c r="G11" i="6"/>
  <c r="K13" i="6"/>
  <c r="F20" i="6"/>
  <c r="G21" i="6"/>
  <c r="K23" i="6"/>
  <c r="G10" i="6"/>
  <c r="G20" i="6"/>
  <c r="H21" i="6"/>
  <c r="G12" i="6"/>
  <c r="H20" i="6"/>
  <c r="I21" i="6"/>
  <c r="F24" i="6"/>
  <c r="H11" i="6"/>
  <c r="I10" i="6"/>
  <c r="J11" i="6"/>
  <c r="H12" i="6"/>
  <c r="L12" i="6" s="1"/>
  <c r="A12" i="6" s="1"/>
  <c r="F13" i="6"/>
  <c r="L13" i="6" s="1"/>
  <c r="A13" i="6" s="1"/>
  <c r="G14" i="6"/>
  <c r="I20" i="6"/>
  <c r="J21" i="6"/>
  <c r="H22" i="6"/>
  <c r="F23" i="6"/>
  <c r="G24" i="6"/>
  <c r="F8" i="6"/>
  <c r="J10" i="6"/>
  <c r="K11" i="6"/>
  <c r="I12" i="6"/>
  <c r="G13" i="6"/>
  <c r="H14" i="6"/>
  <c r="F15" i="6"/>
  <c r="F18" i="6"/>
  <c r="J20" i="6"/>
  <c r="I22" i="6"/>
  <c r="G23" i="6"/>
  <c r="H24" i="6"/>
  <c r="H10" i="6"/>
  <c r="F14" i="6"/>
  <c r="I24" i="6"/>
  <c r="P10" i="5"/>
  <c r="H10" i="5"/>
  <c r="N10" i="5"/>
  <c r="F10" i="5"/>
  <c r="K10" i="5"/>
  <c r="J10" i="5"/>
  <c r="I10" i="5"/>
  <c r="K40" i="5"/>
  <c r="O40" i="5"/>
  <c r="G40" i="5"/>
  <c r="M40" i="5"/>
  <c r="J40" i="5"/>
  <c r="I40" i="5"/>
  <c r="Q40" i="5"/>
  <c r="P40" i="5"/>
  <c r="N40" i="5"/>
  <c r="G7" i="5"/>
  <c r="G12" i="5"/>
  <c r="J13" i="5"/>
  <c r="P13" i="5"/>
  <c r="H13" i="5"/>
  <c r="L13" i="5"/>
  <c r="K13" i="5"/>
  <c r="I13" i="5"/>
  <c r="H7" i="5"/>
  <c r="F30" i="5"/>
  <c r="F38" i="5"/>
  <c r="H40" i="5"/>
  <c r="M7" i="5"/>
  <c r="G9" i="5"/>
  <c r="M10" i="5"/>
  <c r="O24" i="5"/>
  <c r="G24" i="5"/>
  <c r="K24" i="5"/>
  <c r="I24" i="5"/>
  <c r="L24" i="5"/>
  <c r="J24" i="5"/>
  <c r="H24" i="5"/>
  <c r="F24" i="5"/>
  <c r="O30" i="5"/>
  <c r="Q10" i="5"/>
  <c r="N13" i="5"/>
  <c r="M24" i="5"/>
  <c r="N7" i="5"/>
  <c r="F7" i="5"/>
  <c r="L7" i="5"/>
  <c r="K7" i="5"/>
  <c r="J7" i="5"/>
  <c r="I7" i="5"/>
  <c r="N12" i="5"/>
  <c r="F12" i="5"/>
  <c r="L12" i="5"/>
  <c r="J12" i="5"/>
  <c r="I12" i="5"/>
  <c r="H12" i="5"/>
  <c r="O36" i="5"/>
  <c r="G36" i="5"/>
  <c r="P36" i="5"/>
  <c r="F36" i="5"/>
  <c r="M36" i="5"/>
  <c r="N36" i="5"/>
  <c r="L36" i="5"/>
  <c r="K36" i="5"/>
  <c r="J36" i="5"/>
  <c r="G10" i="5"/>
  <c r="K30" i="5"/>
  <c r="M30" i="5"/>
  <c r="J30" i="5"/>
  <c r="N30" i="5"/>
  <c r="L30" i="5"/>
  <c r="I30" i="5"/>
  <c r="H30" i="5"/>
  <c r="K38" i="5"/>
  <c r="O38" i="5"/>
  <c r="G38" i="5"/>
  <c r="L38" i="5"/>
  <c r="I38" i="5"/>
  <c r="Q38" i="5"/>
  <c r="P38" i="5"/>
  <c r="N38" i="5"/>
  <c r="M38" i="5"/>
  <c r="F40" i="5"/>
  <c r="N9" i="5"/>
  <c r="F9" i="5"/>
  <c r="L9" i="5"/>
  <c r="M9" i="5"/>
  <c r="K9" i="5"/>
  <c r="J9" i="5"/>
  <c r="L10" i="5"/>
  <c r="K12" i="5"/>
  <c r="F13" i="5"/>
  <c r="I36" i="5"/>
  <c r="M12" i="5"/>
  <c r="G13" i="5"/>
  <c r="Q17" i="5"/>
  <c r="I17" i="5"/>
  <c r="K17" i="5"/>
  <c r="H17" i="5"/>
  <c r="M17" i="5"/>
  <c r="L17" i="5"/>
  <c r="J17" i="5"/>
  <c r="G30" i="5"/>
  <c r="Q36" i="5"/>
  <c r="H38" i="5"/>
  <c r="L40" i="5"/>
  <c r="O7" i="5"/>
  <c r="H9" i="5"/>
  <c r="O10" i="5"/>
  <c r="O12" i="5"/>
  <c r="M13" i="5"/>
  <c r="F17" i="5"/>
  <c r="K20" i="5"/>
  <c r="M20" i="5"/>
  <c r="J20" i="5"/>
  <c r="L20" i="5"/>
  <c r="I20" i="5"/>
  <c r="H20" i="5"/>
  <c r="Q7" i="5"/>
  <c r="P8" i="5"/>
  <c r="H8" i="5"/>
  <c r="N8" i="5"/>
  <c r="F8" i="5"/>
  <c r="J8" i="5"/>
  <c r="I8" i="5"/>
  <c r="G8" i="5"/>
  <c r="O9" i="5"/>
  <c r="Q12" i="5"/>
  <c r="O13" i="5"/>
  <c r="L14" i="5"/>
  <c r="J14" i="5"/>
  <c r="I14" i="5"/>
  <c r="H14" i="5"/>
  <c r="Q14" i="5"/>
  <c r="G14" i="5"/>
  <c r="N17" i="5"/>
  <c r="G20" i="5"/>
  <c r="N24" i="5"/>
  <c r="Q30" i="5"/>
  <c r="K8" i="5"/>
  <c r="P9" i="5"/>
  <c r="Q13" i="5"/>
  <c r="F14" i="5"/>
  <c r="O17" i="5"/>
  <c r="N20" i="5"/>
  <c r="P24" i="5"/>
  <c r="O28" i="5"/>
  <c r="G28" i="5"/>
  <c r="K28" i="5"/>
  <c r="I28" i="5"/>
  <c r="Q31" i="5"/>
  <c r="I31" i="5"/>
  <c r="O31" i="5"/>
  <c r="F31" i="5"/>
  <c r="M31" i="5"/>
  <c r="K32" i="5"/>
  <c r="L32" i="5"/>
  <c r="I32" i="5"/>
  <c r="P32" i="5"/>
  <c r="J11" i="5"/>
  <c r="P11" i="5"/>
  <c r="H11" i="5"/>
  <c r="O11" i="5"/>
  <c r="O18" i="5"/>
  <c r="G18" i="5"/>
  <c r="K18" i="5"/>
  <c r="I18" i="5"/>
  <c r="Q18" i="5"/>
  <c r="Q21" i="5"/>
  <c r="I21" i="5"/>
  <c r="O21" i="5"/>
  <c r="F21" i="5"/>
  <c r="M21" i="5"/>
  <c r="K22" i="5"/>
  <c r="L22" i="5"/>
  <c r="I22" i="5"/>
  <c r="P22" i="5"/>
  <c r="F28" i="5"/>
  <c r="G31" i="5"/>
  <c r="F32" i="5"/>
  <c r="Q32" i="5"/>
  <c r="Q28" i="5"/>
  <c r="K27" i="5"/>
  <c r="M27" i="5"/>
  <c r="J27" i="5"/>
  <c r="P27" i="5"/>
  <c r="H28" i="5"/>
  <c r="H31" i="5"/>
  <c r="G32" i="5"/>
  <c r="G11" i="5"/>
  <c r="H18" i="5"/>
  <c r="H21" i="5"/>
  <c r="G22" i="5"/>
  <c r="F27" i="5"/>
  <c r="Q27" i="5"/>
  <c r="J28" i="5"/>
  <c r="J31" i="5"/>
  <c r="H32" i="5"/>
  <c r="O42" i="5"/>
  <c r="G42" i="5"/>
  <c r="K42" i="5"/>
  <c r="P42" i="5"/>
  <c r="K6" i="5"/>
  <c r="N15" i="5"/>
  <c r="Q19" i="5"/>
  <c r="I19" i="5"/>
  <c r="N19" i="5"/>
  <c r="Q29" i="5"/>
  <c r="I29" i="5"/>
  <c r="N29" i="5"/>
  <c r="N34" i="5"/>
  <c r="F42" i="5"/>
  <c r="Q42" i="5"/>
  <c r="G15" i="5"/>
  <c r="P15" i="5"/>
  <c r="O16" i="5"/>
  <c r="G16" i="5"/>
  <c r="N16" i="5"/>
  <c r="G19" i="5"/>
  <c r="P19" i="5"/>
  <c r="O26" i="5"/>
  <c r="G26" i="5"/>
  <c r="N26" i="5"/>
  <c r="G29" i="5"/>
  <c r="P29" i="5"/>
  <c r="I42" i="5"/>
  <c r="I44" i="5"/>
  <c r="Q44" i="5"/>
  <c r="I39" i="5"/>
  <c r="Q39" i="5"/>
  <c r="I41" i="5"/>
  <c r="Q41" i="5"/>
  <c r="I43" i="5"/>
  <c r="Q43" i="5"/>
  <c r="K44" i="5"/>
  <c r="M44" i="5"/>
  <c r="G44" i="5"/>
  <c r="L7" i="6" l="1"/>
  <c r="A7" i="6" s="1"/>
  <c r="L18" i="6"/>
  <c r="A18" i="6" s="1"/>
  <c r="M7" i="6"/>
  <c r="B7" i="6" s="1"/>
  <c r="M6" i="6"/>
  <c r="B6" i="6" s="1"/>
  <c r="M19" i="6"/>
  <c r="B19" i="6" s="1"/>
  <c r="F25" i="6"/>
  <c r="L6" i="6"/>
  <c r="A6" i="6" s="1"/>
  <c r="M15" i="6"/>
  <c r="B15" i="6" s="1"/>
  <c r="L15" i="6"/>
  <c r="A15" i="6" s="1"/>
  <c r="S6" i="5"/>
  <c r="B6" i="5" s="1"/>
  <c r="R16" i="5"/>
  <c r="A16" i="5" s="1"/>
  <c r="L17" i="6"/>
  <c r="A17" i="6" s="1"/>
  <c r="M9" i="6"/>
  <c r="B9" i="6" s="1"/>
  <c r="M22" i="6"/>
  <c r="B22" i="6" s="1"/>
  <c r="L8" i="6"/>
  <c r="A8" i="6" s="1"/>
  <c r="M18" i="6"/>
  <c r="B18" i="6" s="1"/>
  <c r="L23" i="6"/>
  <c r="A23" i="6" s="1"/>
  <c r="L22" i="6"/>
  <c r="A22" i="6" s="1"/>
  <c r="M14" i="6"/>
  <c r="B14" i="6" s="1"/>
  <c r="R41" i="5"/>
  <c r="A41" i="5" s="1"/>
  <c r="S15" i="5"/>
  <c r="B15" i="5" s="1"/>
  <c r="R35" i="5"/>
  <c r="A35" i="5" s="1"/>
  <c r="R39" i="5"/>
  <c r="A39" i="5" s="1"/>
  <c r="R43" i="5"/>
  <c r="A43" i="5" s="1"/>
  <c r="R34" i="5"/>
  <c r="A34" i="5" s="1"/>
  <c r="S34" i="5"/>
  <c r="B34" i="5" s="1"/>
  <c r="R6" i="5"/>
  <c r="A6" i="5" s="1"/>
  <c r="R37" i="5"/>
  <c r="A37" i="5" s="1"/>
  <c r="S33" i="5"/>
  <c r="B33" i="5" s="1"/>
  <c r="S26" i="5"/>
  <c r="B26" i="5" s="1"/>
  <c r="M16" i="6"/>
  <c r="B16" i="6" s="1"/>
  <c r="L19" i="6"/>
  <c r="A19" i="6" s="1"/>
  <c r="M8" i="6"/>
  <c r="B8" i="6" s="1"/>
  <c r="L9" i="6"/>
  <c r="A9" i="6" s="1"/>
  <c r="L16" i="6"/>
  <c r="A16" i="6" s="1"/>
  <c r="M17" i="6"/>
  <c r="B17" i="6" s="1"/>
  <c r="S41" i="5"/>
  <c r="B41" i="5" s="1"/>
  <c r="R26" i="5"/>
  <c r="A26" i="5" s="1"/>
  <c r="S35" i="5"/>
  <c r="B35" i="5" s="1"/>
  <c r="R18" i="5"/>
  <c r="A18" i="5" s="1"/>
  <c r="S27" i="5"/>
  <c r="B27" i="5" s="1"/>
  <c r="R44" i="5"/>
  <c r="A44" i="5" s="1"/>
  <c r="R33" i="5"/>
  <c r="A33" i="5" s="1"/>
  <c r="L45" i="5"/>
  <c r="S43" i="5"/>
  <c r="B43" i="5" s="1"/>
  <c r="R29" i="5"/>
  <c r="A29" i="5" s="1"/>
  <c r="S8" i="5"/>
  <c r="B8" i="5" s="1"/>
  <c r="R23" i="5"/>
  <c r="A23" i="5" s="1"/>
  <c r="R17" i="5"/>
  <c r="A17" i="5" s="1"/>
  <c r="R15" i="5"/>
  <c r="A15" i="5" s="1"/>
  <c r="R24" i="5"/>
  <c r="A24" i="5" s="1"/>
  <c r="S32" i="5"/>
  <c r="B32" i="5" s="1"/>
  <c r="S11" i="5"/>
  <c r="B11" i="5" s="1"/>
  <c r="R28" i="5"/>
  <c r="A28" i="5" s="1"/>
  <c r="S21" i="5"/>
  <c r="B21" i="5" s="1"/>
  <c r="H45" i="5"/>
  <c r="F45" i="5"/>
  <c r="R19" i="5"/>
  <c r="A19" i="5" s="1"/>
  <c r="R22" i="5"/>
  <c r="A22" i="5" s="1"/>
  <c r="S10" i="5"/>
  <c r="B10" i="5" s="1"/>
  <c r="N45" i="5"/>
  <c r="S19" i="5"/>
  <c r="B19" i="5" s="1"/>
  <c r="O45" i="5"/>
  <c r="Q45" i="5"/>
  <c r="S17" i="5"/>
  <c r="B17" i="5" s="1"/>
  <c r="M45" i="5"/>
  <c r="S25" i="5"/>
  <c r="B25" i="5" s="1"/>
  <c r="S16" i="5"/>
  <c r="B16" i="5" s="1"/>
  <c r="R20" i="5"/>
  <c r="A20" i="5" s="1"/>
  <c r="I45" i="5"/>
  <c r="P45" i="5"/>
  <c r="S37" i="5"/>
  <c r="B37" i="5" s="1"/>
  <c r="R25" i="5"/>
  <c r="A25" i="5" s="1"/>
  <c r="J45" i="5"/>
  <c r="S23" i="5"/>
  <c r="B23" i="5" s="1"/>
  <c r="I25" i="6"/>
  <c r="H25" i="6"/>
  <c r="K25" i="6"/>
  <c r="M13" i="6"/>
  <c r="B13" i="6" s="1"/>
  <c r="M24" i="6"/>
  <c r="B24" i="6" s="1"/>
  <c r="M21" i="6"/>
  <c r="B21" i="6" s="1"/>
  <c r="L21" i="6"/>
  <c r="A21" i="6" s="1"/>
  <c r="L20" i="6"/>
  <c r="A20" i="6" s="1"/>
  <c r="M20" i="6"/>
  <c r="B20" i="6" s="1"/>
  <c r="L11" i="6"/>
  <c r="A11" i="6" s="1"/>
  <c r="M23" i="6"/>
  <c r="B23" i="6" s="1"/>
  <c r="G25" i="6"/>
  <c r="J25" i="6"/>
  <c r="L24" i="6"/>
  <c r="A24" i="6" s="1"/>
  <c r="M11" i="6"/>
  <c r="B11" i="6" s="1"/>
  <c r="L14" i="6"/>
  <c r="A14" i="6" s="1"/>
  <c r="M10" i="6"/>
  <c r="B10" i="6" s="1"/>
  <c r="M12" i="6"/>
  <c r="B12" i="6" s="1"/>
  <c r="L10" i="6"/>
  <c r="A10" i="6" s="1"/>
  <c r="S24" i="5"/>
  <c r="B24" i="5" s="1"/>
  <c r="S40" i="5"/>
  <c r="B40" i="5" s="1"/>
  <c r="S30" i="5"/>
  <c r="B30" i="5" s="1"/>
  <c r="S13" i="5"/>
  <c r="B13" i="5" s="1"/>
  <c r="S42" i="5"/>
  <c r="B42" i="5" s="1"/>
  <c r="R36" i="5"/>
  <c r="A36" i="5" s="1"/>
  <c r="R12" i="5"/>
  <c r="A12" i="5" s="1"/>
  <c r="R38" i="5"/>
  <c r="A38" i="5" s="1"/>
  <c r="R42" i="5"/>
  <c r="A42" i="5" s="1"/>
  <c r="S20" i="5"/>
  <c r="B20" i="5" s="1"/>
  <c r="R8" i="5"/>
  <c r="A8" i="5" s="1"/>
  <c r="R30" i="5"/>
  <c r="A30" i="5" s="1"/>
  <c r="S44" i="5"/>
  <c r="B44" i="5" s="1"/>
  <c r="S39" i="5"/>
  <c r="B39" i="5" s="1"/>
  <c r="R27" i="5"/>
  <c r="A27" i="5" s="1"/>
  <c r="R11" i="5"/>
  <c r="S18" i="5"/>
  <c r="B18" i="5" s="1"/>
  <c r="S28" i="5"/>
  <c r="B28" i="5" s="1"/>
  <c r="R9" i="5"/>
  <c r="A9" i="5" s="1"/>
  <c r="S36" i="5"/>
  <c r="B36" i="5" s="1"/>
  <c r="S9" i="5"/>
  <c r="B9" i="5" s="1"/>
  <c r="R7" i="5"/>
  <c r="A7" i="5" s="1"/>
  <c r="S12" i="5"/>
  <c r="B12" i="5" s="1"/>
  <c r="R14" i="5"/>
  <c r="A14" i="5" s="1"/>
  <c r="S7" i="5"/>
  <c r="B7" i="5" s="1"/>
  <c r="G45" i="5"/>
  <c r="R32" i="5"/>
  <c r="A32" i="5" s="1"/>
  <c r="R21" i="5"/>
  <c r="A21" i="5" s="1"/>
  <c r="R13" i="5"/>
  <c r="A13" i="5" s="1"/>
  <c r="S38" i="5"/>
  <c r="B38" i="5" s="1"/>
  <c r="S29" i="5"/>
  <c r="B29" i="5" s="1"/>
  <c r="K45" i="5"/>
  <c r="S22" i="5"/>
  <c r="B22" i="5" s="1"/>
  <c r="S31" i="5"/>
  <c r="B31" i="5" s="1"/>
  <c r="R31" i="5"/>
  <c r="A31" i="5" s="1"/>
  <c r="S14" i="5"/>
  <c r="B14" i="5" s="1"/>
  <c r="R40" i="5"/>
  <c r="A40" i="5" s="1"/>
  <c r="R10" i="5"/>
  <c r="A10" i="5" s="1"/>
  <c r="A25" i="6" l="1"/>
  <c r="B25" i="6"/>
  <c r="L25" i="6"/>
  <c r="M25" i="6"/>
  <c r="S45" i="5"/>
  <c r="R45" i="5"/>
  <c r="B45" i="5" l="1"/>
  <c r="A11" i="5"/>
  <c r="A45" i="5" s="1"/>
  <c r="B11" i="7"/>
  <c r="B45" i="7" s="1"/>
  <c r="A11" i="7"/>
  <c r="A45" i="7" s="1"/>
  <c r="A6" i="8"/>
  <c r="A19" i="8"/>
  <c r="A25" i="8" l="1"/>
</calcChain>
</file>

<file path=xl/sharedStrings.xml><?xml version="1.0" encoding="utf-8"?>
<sst xmlns="http://schemas.openxmlformats.org/spreadsheetml/2006/main" count="7164" uniqueCount="372">
  <si>
    <t>サブトータル</t>
    <phoneticPr fontId="3"/>
  </si>
  <si>
    <t>シート名</t>
    <rPh sb="3" eb="4">
      <t>メイ</t>
    </rPh>
    <phoneticPr fontId="3"/>
  </si>
  <si>
    <t>市町村名</t>
    <rPh sb="0" eb="3">
      <t>シチョウソン</t>
    </rPh>
    <rPh sb="3" eb="4">
      <t>メイ</t>
    </rPh>
    <phoneticPr fontId="3"/>
  </si>
  <si>
    <t>学校名</t>
    <rPh sb="0" eb="3">
      <t>ガッコウメイ</t>
    </rPh>
    <phoneticPr fontId="3"/>
  </si>
  <si>
    <t>分校
併置校</t>
    <rPh sb="0" eb="2">
      <t>ブンコウ</t>
    </rPh>
    <rPh sb="3" eb="5">
      <t>ヘイチ</t>
    </rPh>
    <rPh sb="5" eb="6">
      <t>コウ</t>
    </rPh>
    <phoneticPr fontId="3"/>
  </si>
  <si>
    <t>複式</t>
    <rPh sb="0" eb="2">
      <t>フクシキ</t>
    </rPh>
    <phoneticPr fontId="3"/>
  </si>
  <si>
    <t>給食</t>
    <rPh sb="0" eb="2">
      <t>キュウショク</t>
    </rPh>
    <phoneticPr fontId="3"/>
  </si>
  <si>
    <t>４月児童生徒数（普通学級）</t>
    <rPh sb="1" eb="2">
      <t>ガツ</t>
    </rPh>
    <rPh sb="2" eb="7">
      <t>ジドウセイトスウ</t>
    </rPh>
    <rPh sb="8" eb="10">
      <t>フツウ</t>
    </rPh>
    <rPh sb="10" eb="12">
      <t>ガッキュウ</t>
    </rPh>
    <phoneticPr fontId="3"/>
  </si>
  <si>
    <t>４月児童生徒数（特別支援学級　障害種別）</t>
    <rPh sb="1" eb="2">
      <t>ガツ</t>
    </rPh>
    <rPh sb="2" eb="7">
      <t>ジドウセイトスウ</t>
    </rPh>
    <rPh sb="8" eb="12">
      <t>トクベツシエン</t>
    </rPh>
    <rPh sb="12" eb="14">
      <t>ガッキュウ</t>
    </rPh>
    <rPh sb="15" eb="19">
      <t>ショウガイシュベツ</t>
    </rPh>
    <phoneticPr fontId="3"/>
  </si>
  <si>
    <t>４月基準学級数</t>
    <rPh sb="1" eb="2">
      <t>ガツ</t>
    </rPh>
    <rPh sb="2" eb="4">
      <t>キジュン</t>
    </rPh>
    <rPh sb="4" eb="6">
      <t>ガッキュウ</t>
    </rPh>
    <rPh sb="6" eb="7">
      <t>スウ</t>
    </rPh>
    <phoneticPr fontId="3"/>
  </si>
  <si>
    <t>４月学級数</t>
    <rPh sb="1" eb="2">
      <t>ガツ</t>
    </rPh>
    <rPh sb="2" eb="4">
      <t>ガッキュウ</t>
    </rPh>
    <rPh sb="4" eb="5">
      <t>スウ</t>
    </rPh>
    <phoneticPr fontId="3"/>
  </si>
  <si>
    <t>1学年</t>
    <rPh sb="1" eb="3">
      <t>ガクネン</t>
    </rPh>
    <phoneticPr fontId="3"/>
  </si>
  <si>
    <t>2学年</t>
    <rPh sb="1" eb="3">
      <t>ガクネン</t>
    </rPh>
    <phoneticPr fontId="3"/>
  </si>
  <si>
    <t>3学年</t>
    <rPh sb="1" eb="3">
      <t>ガクネン</t>
    </rPh>
    <phoneticPr fontId="3"/>
  </si>
  <si>
    <t>4学年</t>
    <rPh sb="1" eb="3">
      <t>ガクネン</t>
    </rPh>
    <phoneticPr fontId="3"/>
  </si>
  <si>
    <t>5学年</t>
    <rPh sb="1" eb="3">
      <t>ガクネン</t>
    </rPh>
    <phoneticPr fontId="3"/>
  </si>
  <si>
    <t>6学年</t>
    <rPh sb="1" eb="3">
      <t>ガクネン</t>
    </rPh>
    <phoneticPr fontId="3"/>
  </si>
  <si>
    <t>計</t>
    <rPh sb="0" eb="1">
      <t>ケイ</t>
    </rPh>
    <phoneticPr fontId="3"/>
  </si>
  <si>
    <t>知的</t>
    <rPh sb="0" eb="2">
      <t>チテキ</t>
    </rPh>
    <phoneticPr fontId="3"/>
  </si>
  <si>
    <t>肢体</t>
    <rPh sb="0" eb="2">
      <t>シタイ</t>
    </rPh>
    <phoneticPr fontId="3"/>
  </si>
  <si>
    <t>病弱</t>
    <rPh sb="0" eb="2">
      <t>ビョウジャク</t>
    </rPh>
    <phoneticPr fontId="3"/>
  </si>
  <si>
    <t>弱視</t>
    <rPh sb="0" eb="2">
      <t>ジャクシ</t>
    </rPh>
    <phoneticPr fontId="3"/>
  </si>
  <si>
    <t>難聴</t>
    <rPh sb="0" eb="2">
      <t>ナンチョウ</t>
    </rPh>
    <phoneticPr fontId="3"/>
  </si>
  <si>
    <t>言語</t>
    <rPh sb="0" eb="2">
      <t>ゲンゴ</t>
    </rPh>
    <phoneticPr fontId="3"/>
  </si>
  <si>
    <t>情緒</t>
    <rPh sb="0" eb="2">
      <t>ジョウチョ</t>
    </rPh>
    <phoneticPr fontId="3"/>
  </si>
  <si>
    <t>普通学級</t>
    <rPh sb="0" eb="2">
      <t>フツウ</t>
    </rPh>
    <rPh sb="2" eb="4">
      <t>ガッキュウ</t>
    </rPh>
    <phoneticPr fontId="3"/>
  </si>
  <si>
    <t>特別支援
学級計</t>
    <rPh sb="7" eb="8">
      <t>ケイ</t>
    </rPh>
    <phoneticPr fontId="3"/>
  </si>
  <si>
    <t>（再掲複式学級数）</t>
    <rPh sb="1" eb="3">
      <t>サイケイ</t>
    </rPh>
    <rPh sb="3" eb="5">
      <t>フクシキ</t>
    </rPh>
    <rPh sb="5" eb="8">
      <t>ガッキュウスウ</t>
    </rPh>
    <phoneticPr fontId="3"/>
  </si>
  <si>
    <t>（学級）</t>
    <phoneticPr fontId="3"/>
  </si>
  <si>
    <t>（人数）</t>
    <phoneticPr fontId="3"/>
  </si>
  <si>
    <t>学校個票のセル</t>
    <rPh sb="0" eb="2">
      <t>ガッコウ</t>
    </rPh>
    <rPh sb="2" eb="4">
      <t>コヒョウ</t>
    </rPh>
    <phoneticPr fontId="3"/>
  </si>
  <si>
    <t>E11</t>
    <phoneticPr fontId="3"/>
  </si>
  <si>
    <t>AH11</t>
    <phoneticPr fontId="3"/>
  </si>
  <si>
    <t>AK11</t>
    <phoneticPr fontId="3"/>
  </si>
  <si>
    <t>Z20</t>
    <phoneticPr fontId="3"/>
  </si>
  <si>
    <t>C11</t>
    <phoneticPr fontId="3"/>
  </si>
  <si>
    <t>P14</t>
    <phoneticPr fontId="3"/>
  </si>
  <si>
    <t>P15</t>
    <phoneticPr fontId="3"/>
  </si>
  <si>
    <t>P16</t>
    <phoneticPr fontId="3"/>
  </si>
  <si>
    <t>P17</t>
    <phoneticPr fontId="3"/>
  </si>
  <si>
    <t>P18</t>
    <phoneticPr fontId="3"/>
  </si>
  <si>
    <t>P19</t>
    <phoneticPr fontId="3"/>
  </si>
  <si>
    <t>P20</t>
    <phoneticPr fontId="3"/>
  </si>
  <si>
    <t>X34</t>
    <phoneticPr fontId="3"/>
  </si>
  <si>
    <t>AC22</t>
  </si>
  <si>
    <t>R33</t>
    <phoneticPr fontId="3"/>
  </si>
  <si>
    <t>AC23</t>
  </si>
  <si>
    <t>T33</t>
    <phoneticPr fontId="3"/>
  </si>
  <si>
    <t>AC24</t>
  </si>
  <si>
    <t>V33</t>
    <phoneticPr fontId="3"/>
  </si>
  <si>
    <t>AC25</t>
  </si>
  <si>
    <t>X33</t>
    <phoneticPr fontId="3"/>
  </si>
  <si>
    <t>AC26</t>
  </si>
  <si>
    <t>R34</t>
    <phoneticPr fontId="3"/>
  </si>
  <si>
    <t>AC27</t>
  </si>
  <si>
    <t>T34</t>
    <phoneticPr fontId="3"/>
  </si>
  <si>
    <t>AC28</t>
  </si>
  <si>
    <t>V34</t>
    <phoneticPr fontId="3"/>
  </si>
  <si>
    <t>AA14</t>
    <phoneticPr fontId="3"/>
  </si>
  <si>
    <t>AA15</t>
  </si>
  <si>
    <t>AA16</t>
  </si>
  <si>
    <t>AA17</t>
  </si>
  <si>
    <t>AA18</t>
  </si>
  <si>
    <t>AA19</t>
  </si>
  <si>
    <t>AA20</t>
  </si>
  <si>
    <t>AA33</t>
    <phoneticPr fontId="3"/>
  </si>
  <si>
    <t>AC14</t>
  </si>
  <si>
    <t>AC15</t>
  </si>
  <si>
    <t>AC16</t>
  </si>
  <si>
    <t>AC17</t>
  </si>
  <si>
    <t>AC18</t>
  </si>
  <si>
    <t>AC19</t>
  </si>
  <si>
    <t>AC20</t>
  </si>
  <si>
    <t>AC33</t>
  </si>
  <si>
    <t>AB20</t>
    <phoneticPr fontId="3"/>
  </si>
  <si>
    <t>函館市青柳中</t>
  </si>
  <si>
    <t>函館市港中</t>
  </si>
  <si>
    <t>函館市巴中</t>
  </si>
  <si>
    <t>函館市深堀中</t>
  </si>
  <si>
    <t>函館市湯川中</t>
  </si>
  <si>
    <t>函館市戸倉中</t>
  </si>
  <si>
    <t>函館市旭岡中</t>
  </si>
  <si>
    <t>函館市鱒川中</t>
  </si>
  <si>
    <t>函館市銭亀沢中</t>
  </si>
  <si>
    <t>函館市赤川中</t>
  </si>
  <si>
    <t>函館市桔梗中</t>
  </si>
  <si>
    <t>函館市亀田中</t>
  </si>
  <si>
    <t>函館市五稜郭中</t>
  </si>
  <si>
    <t>函館市本通中</t>
  </si>
  <si>
    <t>函館市北中</t>
  </si>
  <si>
    <t>函館市戸井学園</t>
  </si>
  <si>
    <t>函館市恵山中</t>
  </si>
  <si>
    <t>函館市椴法華中</t>
  </si>
  <si>
    <t>函館市南茅部中</t>
  </si>
  <si>
    <t>北斗市石別中</t>
  </si>
  <si>
    <t>北斗市茂辺地中</t>
  </si>
  <si>
    <t>北斗市上磯中</t>
  </si>
  <si>
    <t>北斗市浜分中</t>
  </si>
  <si>
    <t>北斗市大野中</t>
  </si>
  <si>
    <t>松前町松前中</t>
  </si>
  <si>
    <t>福島町福島中</t>
  </si>
  <si>
    <t>知内町知内中</t>
  </si>
  <si>
    <t>木古内町木古内中</t>
  </si>
  <si>
    <t>七飯町大沼岳陽学校</t>
  </si>
  <si>
    <t>七飯町大沼岳陽学校鈴蘭谷分校</t>
  </si>
  <si>
    <t>七飯町七飯中</t>
  </si>
  <si>
    <t>七飯町大中山中</t>
  </si>
  <si>
    <t>鹿部町鹿部中</t>
  </si>
  <si>
    <t>森町森中</t>
  </si>
  <si>
    <t>森町砂原中</t>
  </si>
  <si>
    <t>八雲町落部中</t>
  </si>
  <si>
    <t>八雲町野田生中</t>
  </si>
  <si>
    <t>八雲町八雲中</t>
  </si>
  <si>
    <t>八雲町熊石中</t>
  </si>
  <si>
    <t>長万部町長万部中</t>
  </si>
  <si>
    <t>函館市</t>
  </si>
  <si>
    <t>青柳中</t>
  </si>
  <si>
    <t/>
  </si>
  <si>
    <t>(共完)</t>
  </si>
  <si>
    <t>港中</t>
  </si>
  <si>
    <t>巴中</t>
  </si>
  <si>
    <t>深堀中</t>
  </si>
  <si>
    <t>湯川中</t>
  </si>
  <si>
    <t>戸倉中</t>
  </si>
  <si>
    <t>旭岡中</t>
  </si>
  <si>
    <t>鱒川中</t>
  </si>
  <si>
    <t>併</t>
  </si>
  <si>
    <t>複有</t>
  </si>
  <si>
    <t>銭亀沢中</t>
  </si>
  <si>
    <t>赤川中</t>
  </si>
  <si>
    <t>桔梗中</t>
  </si>
  <si>
    <t>亀田中</t>
  </si>
  <si>
    <t>五稜郭中</t>
  </si>
  <si>
    <t>本通中</t>
  </si>
  <si>
    <t>北中</t>
  </si>
  <si>
    <t>戸井学園</t>
  </si>
  <si>
    <t>恵山中</t>
  </si>
  <si>
    <t>椴法華中</t>
  </si>
  <si>
    <t>南茅部中</t>
  </si>
  <si>
    <t>函館市弥生小</t>
  </si>
  <si>
    <t>弥生小</t>
  </si>
  <si>
    <t>函館市青柳小</t>
  </si>
  <si>
    <t>青柳小</t>
  </si>
  <si>
    <t>函館市あさひ小</t>
  </si>
  <si>
    <t>あさひ小</t>
  </si>
  <si>
    <t>函館市中部小</t>
  </si>
  <si>
    <t>中部小</t>
  </si>
  <si>
    <t>函館市北星小</t>
  </si>
  <si>
    <t>北星小</t>
  </si>
  <si>
    <t>函館市八幡小</t>
  </si>
  <si>
    <t>八幡小</t>
  </si>
  <si>
    <t>(単完)</t>
  </si>
  <si>
    <t>函館市万年橋小</t>
  </si>
  <si>
    <t>万年橋小</t>
  </si>
  <si>
    <t>函館市港小</t>
  </si>
  <si>
    <t>港小</t>
  </si>
  <si>
    <t>函館市中島小</t>
  </si>
  <si>
    <t>中島小</t>
  </si>
  <si>
    <t>函館市千代田小</t>
  </si>
  <si>
    <t>千代田小</t>
  </si>
  <si>
    <t>函館市柏野小</t>
  </si>
  <si>
    <t>柏野小</t>
  </si>
  <si>
    <t>函館市大森浜小</t>
  </si>
  <si>
    <t>大森浜小</t>
  </si>
  <si>
    <t>函館市駒場小</t>
  </si>
  <si>
    <t>駒場小</t>
  </si>
  <si>
    <t>函館市深堀小</t>
  </si>
  <si>
    <t>深堀小</t>
  </si>
  <si>
    <t>函館市日吉が丘小</t>
  </si>
  <si>
    <t>日吉が丘小</t>
  </si>
  <si>
    <t>函館市北日吉小</t>
  </si>
  <si>
    <t>北日吉小</t>
  </si>
  <si>
    <t>函館市湯川小</t>
  </si>
  <si>
    <t>湯川小</t>
  </si>
  <si>
    <t>函館市高丘小</t>
  </si>
  <si>
    <t>高丘小</t>
  </si>
  <si>
    <t>函館市上湯川小</t>
  </si>
  <si>
    <t>上湯川小</t>
  </si>
  <si>
    <t>函館市旭岡小</t>
  </si>
  <si>
    <t>旭岡小</t>
  </si>
  <si>
    <t>函館市鱒川小</t>
  </si>
  <si>
    <t>鱒川小</t>
  </si>
  <si>
    <t>函館市銭亀沢小</t>
  </si>
  <si>
    <t>銭亀沢小</t>
  </si>
  <si>
    <t>函館市桔梗小</t>
  </si>
  <si>
    <t>桔梗小</t>
  </si>
  <si>
    <t>函館市中の沢小</t>
  </si>
  <si>
    <t>中の沢小</t>
  </si>
  <si>
    <t>函館市北昭和小</t>
  </si>
  <si>
    <t>北昭和小</t>
  </si>
  <si>
    <t>函館市昭和小</t>
  </si>
  <si>
    <t>昭和小</t>
  </si>
  <si>
    <t>函館市亀田小</t>
  </si>
  <si>
    <t>亀田小</t>
  </si>
  <si>
    <t>函館市赤川小</t>
  </si>
  <si>
    <t>赤川小</t>
  </si>
  <si>
    <t>函館市中央小</t>
  </si>
  <si>
    <t>中央小</t>
  </si>
  <si>
    <t>函館市北美原小</t>
  </si>
  <si>
    <t>北美原小</t>
  </si>
  <si>
    <t>函館市鍛神小</t>
  </si>
  <si>
    <t>鍛神小</t>
  </si>
  <si>
    <t>函館市神山小</t>
  </si>
  <si>
    <t>神山小</t>
  </si>
  <si>
    <t>函館市東山小</t>
  </si>
  <si>
    <t>東山小</t>
  </si>
  <si>
    <t>函館市本通小</t>
  </si>
  <si>
    <t>本通小</t>
  </si>
  <si>
    <t>函館市南本通小</t>
  </si>
  <si>
    <t>南本通小</t>
  </si>
  <si>
    <t>函館市えさん小</t>
  </si>
  <si>
    <t>えさん小</t>
  </si>
  <si>
    <t>函館市椴法華小</t>
  </si>
  <si>
    <t>椴法華小</t>
  </si>
  <si>
    <t>函館市南茅部小</t>
  </si>
  <si>
    <t>南茅部小</t>
  </si>
  <si>
    <t>北斗市石別小</t>
  </si>
  <si>
    <t>北斗市茂辺地小</t>
  </si>
  <si>
    <t>北斗市谷川小</t>
  </si>
  <si>
    <t>北斗市沖川小</t>
  </si>
  <si>
    <t>北斗市上磯小</t>
  </si>
  <si>
    <t>北斗市久根別小</t>
  </si>
  <si>
    <t>北斗市浜分小</t>
  </si>
  <si>
    <t>北斗市大野小</t>
  </si>
  <si>
    <t>北斗市市渡小</t>
  </si>
  <si>
    <t>北斗市萩野小</t>
  </si>
  <si>
    <t>北斗市島川小</t>
  </si>
  <si>
    <t>松前町大島小</t>
  </si>
  <si>
    <t>松前町小島小</t>
  </si>
  <si>
    <t>松前町松城小</t>
  </si>
  <si>
    <t>福島町福島小</t>
  </si>
  <si>
    <t>福島町吉岡小</t>
  </si>
  <si>
    <t>知内町知内小</t>
  </si>
  <si>
    <t>知内町涌元小</t>
  </si>
  <si>
    <t>木古内町木古内小</t>
  </si>
  <si>
    <t>七飯町峠下小</t>
  </si>
  <si>
    <t>七飯町七重小</t>
  </si>
  <si>
    <t>七飯町藤城小</t>
  </si>
  <si>
    <t>七飯町大中山小</t>
  </si>
  <si>
    <t>鹿部町鹿部小</t>
  </si>
  <si>
    <t>森町駒ヶ岳小</t>
  </si>
  <si>
    <t>森町尾白内小</t>
  </si>
  <si>
    <t>森町森小</t>
  </si>
  <si>
    <t>森町鷲ノ木小</t>
  </si>
  <si>
    <t>森町石谷小</t>
  </si>
  <si>
    <t>森町石倉小</t>
  </si>
  <si>
    <t>森町濁川小</t>
  </si>
  <si>
    <t>森町さわら小</t>
  </si>
  <si>
    <t>八雲町落部小</t>
  </si>
  <si>
    <t>八雲町東野小</t>
  </si>
  <si>
    <t>八雲町山越小</t>
  </si>
  <si>
    <t>八雲町野田生小</t>
  </si>
  <si>
    <t>八雲町浜松小</t>
  </si>
  <si>
    <t>八雲町八雲小</t>
  </si>
  <si>
    <t>八雲町熊石小</t>
  </si>
  <si>
    <t>長万部町長万部小</t>
  </si>
  <si>
    <t>普通＋特学</t>
    <rPh sb="0" eb="2">
      <t>フツウ</t>
    </rPh>
    <rPh sb="3" eb="5">
      <t>トクガク</t>
    </rPh>
    <phoneticPr fontId="7"/>
  </si>
  <si>
    <t>普　　　　通　　　　学　　　　級</t>
    <rPh sb="0" eb="1">
      <t>ススム</t>
    </rPh>
    <rPh sb="5" eb="6">
      <t>ツウ</t>
    </rPh>
    <rPh sb="10" eb="11">
      <t>ガク</t>
    </rPh>
    <rPh sb="15" eb="16">
      <t>キュウ</t>
    </rPh>
    <phoneticPr fontId="7"/>
  </si>
  <si>
    <t>特　別　支　援　学　級</t>
    <rPh sb="2" eb="3">
      <t>ベツ</t>
    </rPh>
    <rPh sb="4" eb="5">
      <t>ササ</t>
    </rPh>
    <rPh sb="6" eb="7">
      <t>エン</t>
    </rPh>
    <rPh sb="8" eb="9">
      <t>ガク</t>
    </rPh>
    <rPh sb="10" eb="11">
      <t>キュウ</t>
    </rPh>
    <phoneticPr fontId="7"/>
  </si>
  <si>
    <t>小学校名</t>
  </si>
  <si>
    <t>1年</t>
    <phoneticPr fontId="7"/>
  </si>
  <si>
    <t>2年</t>
    <phoneticPr fontId="7"/>
  </si>
  <si>
    <t>3年</t>
    <phoneticPr fontId="7"/>
  </si>
  <si>
    <t>4年</t>
    <phoneticPr fontId="7"/>
  </si>
  <si>
    <t>5年</t>
    <phoneticPr fontId="7"/>
  </si>
  <si>
    <t>6年</t>
    <phoneticPr fontId="7"/>
  </si>
  <si>
    <t>　　合　計</t>
    <phoneticPr fontId="7"/>
  </si>
  <si>
    <t>小学校名</t>
    <phoneticPr fontId="7"/>
  </si>
  <si>
    <t>区分</t>
  </si>
  <si>
    <t>1年</t>
    <rPh sb="1" eb="2">
      <t>ネン</t>
    </rPh>
    <phoneticPr fontId="7"/>
  </si>
  <si>
    <t>2年</t>
    <rPh sb="1" eb="2">
      <t>ネン</t>
    </rPh>
    <phoneticPr fontId="7"/>
  </si>
  <si>
    <t>3年</t>
    <rPh sb="1" eb="2">
      <t>ネン</t>
    </rPh>
    <phoneticPr fontId="7"/>
  </si>
  <si>
    <t>4年</t>
    <rPh sb="1" eb="2">
      <t>ネン</t>
    </rPh>
    <phoneticPr fontId="7"/>
  </si>
  <si>
    <t>5年</t>
    <rPh sb="1" eb="2">
      <t>ネン</t>
    </rPh>
    <phoneticPr fontId="7"/>
  </si>
  <si>
    <t>6年</t>
    <rPh sb="1" eb="2">
      <t>ネン</t>
    </rPh>
    <phoneticPr fontId="7"/>
  </si>
  <si>
    <t>合　計</t>
    <phoneticPr fontId="7"/>
  </si>
  <si>
    <t>学級</t>
    <rPh sb="0" eb="2">
      <t>ガッキュウ</t>
    </rPh>
    <phoneticPr fontId="7"/>
  </si>
  <si>
    <t>児童</t>
    <rPh sb="0" eb="2">
      <t>ジドウ</t>
    </rPh>
    <phoneticPr fontId="7"/>
  </si>
  <si>
    <t>学級</t>
  </si>
  <si>
    <t>児童</t>
    <phoneticPr fontId="7"/>
  </si>
  <si>
    <t>弥　生</t>
    <rPh sb="0" eb="1">
      <t>ワタル</t>
    </rPh>
    <rPh sb="2" eb="3">
      <t>セイ</t>
    </rPh>
    <phoneticPr fontId="7"/>
  </si>
  <si>
    <t>知的</t>
    <rPh sb="0" eb="2">
      <t>チテキ</t>
    </rPh>
    <phoneticPr fontId="7"/>
  </si>
  <si>
    <t>鱒　川</t>
    <rPh sb="0" eb="1">
      <t>マス</t>
    </rPh>
    <rPh sb="2" eb="3">
      <t>カワ</t>
    </rPh>
    <phoneticPr fontId="7"/>
  </si>
  <si>
    <t>青　柳</t>
    <phoneticPr fontId="7"/>
  </si>
  <si>
    <t>情緒</t>
  </si>
  <si>
    <t>情緒</t>
    <rPh sb="0" eb="2">
      <t>ジョウチョ</t>
    </rPh>
    <phoneticPr fontId="7"/>
  </si>
  <si>
    <t>あさひ</t>
    <phoneticPr fontId="7"/>
  </si>
  <si>
    <t>計</t>
    <phoneticPr fontId="7"/>
  </si>
  <si>
    <t>中　部</t>
    <phoneticPr fontId="7"/>
  </si>
  <si>
    <t>銭亀沢</t>
    <rPh sb="0" eb="1">
      <t>ゼニ</t>
    </rPh>
    <rPh sb="1" eb="3">
      <t>カメザワ</t>
    </rPh>
    <phoneticPr fontId="7"/>
  </si>
  <si>
    <t>北　星</t>
    <phoneticPr fontId="7"/>
  </si>
  <si>
    <t>八　幡</t>
    <phoneticPr fontId="7"/>
  </si>
  <si>
    <t>計</t>
    <rPh sb="0" eb="1">
      <t>ケイ</t>
    </rPh>
    <phoneticPr fontId="7"/>
  </si>
  <si>
    <t>万年橋</t>
    <phoneticPr fontId="7"/>
  </si>
  <si>
    <t>桔　梗</t>
    <rPh sb="0" eb="1">
      <t>キツ</t>
    </rPh>
    <rPh sb="2" eb="3">
      <t>コウ</t>
    </rPh>
    <phoneticPr fontId="7"/>
  </si>
  <si>
    <t>港</t>
    <phoneticPr fontId="7"/>
  </si>
  <si>
    <t>中　島</t>
  </si>
  <si>
    <t>千代田</t>
    <rPh sb="0" eb="3">
      <t>チヨダ</t>
    </rPh>
    <phoneticPr fontId="7"/>
  </si>
  <si>
    <t>知的</t>
  </si>
  <si>
    <t>中の沢</t>
    <rPh sb="0" eb="1">
      <t>ナカ</t>
    </rPh>
    <rPh sb="2" eb="3">
      <t>サワ</t>
    </rPh>
    <phoneticPr fontId="7"/>
  </si>
  <si>
    <t>柏　野</t>
    <rPh sb="0" eb="1">
      <t>カシワ</t>
    </rPh>
    <rPh sb="2" eb="3">
      <t>ノ</t>
    </rPh>
    <phoneticPr fontId="7"/>
  </si>
  <si>
    <t>大森浜</t>
    <rPh sb="0" eb="2">
      <t>オオモリ</t>
    </rPh>
    <rPh sb="2" eb="3">
      <t>ハマ</t>
    </rPh>
    <phoneticPr fontId="7"/>
  </si>
  <si>
    <t>北昭和</t>
    <rPh sb="0" eb="1">
      <t>キタ</t>
    </rPh>
    <rPh sb="1" eb="3">
      <t>ショウワ</t>
    </rPh>
    <phoneticPr fontId="7"/>
  </si>
  <si>
    <t>駒　場</t>
    <rPh sb="0" eb="1">
      <t>コマ</t>
    </rPh>
    <rPh sb="2" eb="3">
      <t>バ</t>
    </rPh>
    <phoneticPr fontId="7"/>
  </si>
  <si>
    <t>北　星</t>
    <rPh sb="0" eb="1">
      <t>キタ</t>
    </rPh>
    <rPh sb="2" eb="3">
      <t>ホシ</t>
    </rPh>
    <phoneticPr fontId="7"/>
  </si>
  <si>
    <t>深　堀</t>
    <rPh sb="0" eb="1">
      <t>フカ</t>
    </rPh>
    <rPh sb="2" eb="3">
      <t>ホリ</t>
    </rPh>
    <phoneticPr fontId="7"/>
  </si>
  <si>
    <t>日吉が丘</t>
    <rPh sb="0" eb="2">
      <t>ヒヨシ</t>
    </rPh>
    <rPh sb="3" eb="4">
      <t>オカ</t>
    </rPh>
    <phoneticPr fontId="7"/>
  </si>
  <si>
    <t>昭　和</t>
    <rPh sb="0" eb="1">
      <t>アキラ</t>
    </rPh>
    <rPh sb="2" eb="3">
      <t>ワ</t>
    </rPh>
    <phoneticPr fontId="7"/>
  </si>
  <si>
    <t>知的</t>
    <phoneticPr fontId="7"/>
  </si>
  <si>
    <t>北日吉</t>
    <rPh sb="0" eb="1">
      <t>キタ</t>
    </rPh>
    <rPh sb="1" eb="3">
      <t>ヒヨシ</t>
    </rPh>
    <phoneticPr fontId="7"/>
  </si>
  <si>
    <t>湯　川</t>
    <rPh sb="0" eb="1">
      <t>ユ</t>
    </rPh>
    <rPh sb="2" eb="3">
      <t>カワ</t>
    </rPh>
    <phoneticPr fontId="7"/>
  </si>
  <si>
    <t>肢体</t>
    <phoneticPr fontId="7"/>
  </si>
  <si>
    <t>高　丘</t>
    <rPh sb="0" eb="1">
      <t>コウ</t>
    </rPh>
    <rPh sb="2" eb="3">
      <t>オカ</t>
    </rPh>
    <phoneticPr fontId="7"/>
  </si>
  <si>
    <t>上湯川</t>
    <rPh sb="0" eb="3">
      <t>カミユノカワ</t>
    </rPh>
    <phoneticPr fontId="7"/>
  </si>
  <si>
    <t>亀　田</t>
    <rPh sb="0" eb="1">
      <t>カメ</t>
    </rPh>
    <rPh sb="2" eb="3">
      <t>タ</t>
    </rPh>
    <phoneticPr fontId="7"/>
  </si>
  <si>
    <t>旭　岡</t>
    <rPh sb="0" eb="1">
      <t>アサヒ</t>
    </rPh>
    <rPh sb="2" eb="3">
      <t>オカ</t>
    </rPh>
    <phoneticPr fontId="7"/>
  </si>
  <si>
    <t>万年橋</t>
    <rPh sb="0" eb="2">
      <t>マンネン</t>
    </rPh>
    <rPh sb="2" eb="3">
      <t>バシ</t>
    </rPh>
    <phoneticPr fontId="7"/>
  </si>
  <si>
    <t>赤　川</t>
    <rPh sb="0" eb="1">
      <t>アカ</t>
    </rPh>
    <rPh sb="2" eb="3">
      <t>カワ</t>
    </rPh>
    <phoneticPr fontId="7"/>
  </si>
  <si>
    <t>港</t>
    <rPh sb="0" eb="1">
      <t>ミナト</t>
    </rPh>
    <phoneticPr fontId="7"/>
  </si>
  <si>
    <t>中　央</t>
    <rPh sb="0" eb="1">
      <t>ナカ</t>
    </rPh>
    <rPh sb="2" eb="3">
      <t>オウ</t>
    </rPh>
    <phoneticPr fontId="7"/>
  </si>
  <si>
    <t>中　島</t>
    <rPh sb="0" eb="1">
      <t>チュウ</t>
    </rPh>
    <rPh sb="2" eb="3">
      <t>シマ</t>
    </rPh>
    <phoneticPr fontId="7"/>
  </si>
  <si>
    <t>北美原</t>
    <rPh sb="0" eb="3">
      <t>キタミハラ</t>
    </rPh>
    <phoneticPr fontId="7"/>
  </si>
  <si>
    <t>中　央</t>
    <rPh sb="0" eb="1">
      <t>チュウ</t>
    </rPh>
    <rPh sb="2" eb="3">
      <t>オウ</t>
    </rPh>
    <phoneticPr fontId="7"/>
  </si>
  <si>
    <t>北美原</t>
    <rPh sb="0" eb="2">
      <t>キタミ</t>
    </rPh>
    <rPh sb="2" eb="3">
      <t>ハラ</t>
    </rPh>
    <phoneticPr fontId="7"/>
  </si>
  <si>
    <t>鍛　神</t>
    <rPh sb="0" eb="1">
      <t>タン</t>
    </rPh>
    <rPh sb="2" eb="3">
      <t>カミ</t>
    </rPh>
    <phoneticPr fontId="7"/>
  </si>
  <si>
    <t>神　山</t>
    <rPh sb="0" eb="1">
      <t>カミ</t>
    </rPh>
    <rPh sb="2" eb="3">
      <t>ヤマ</t>
    </rPh>
    <phoneticPr fontId="7"/>
  </si>
  <si>
    <t>東　山</t>
    <rPh sb="0" eb="1">
      <t>ヒガシ</t>
    </rPh>
    <rPh sb="2" eb="3">
      <t>ヤマ</t>
    </rPh>
    <phoneticPr fontId="7"/>
  </si>
  <si>
    <t>本　通</t>
    <rPh sb="0" eb="1">
      <t>ホン</t>
    </rPh>
    <rPh sb="2" eb="3">
      <t>ツウ</t>
    </rPh>
    <phoneticPr fontId="7"/>
  </si>
  <si>
    <t>南本通</t>
    <rPh sb="0" eb="1">
      <t>ミナミ</t>
    </rPh>
    <rPh sb="1" eb="3">
      <t>ホンドオリ</t>
    </rPh>
    <phoneticPr fontId="7"/>
  </si>
  <si>
    <t>えさん</t>
  </si>
  <si>
    <t>椴法華</t>
    <rPh sb="0" eb="3">
      <t>トドホッケ</t>
    </rPh>
    <phoneticPr fontId="7"/>
  </si>
  <si>
    <t>南茅部</t>
    <rPh sb="0" eb="3">
      <t>ミナミカヤベ</t>
    </rPh>
    <phoneticPr fontId="7"/>
  </si>
  <si>
    <t>戸井学園</t>
    <rPh sb="0" eb="2">
      <t>トイ</t>
    </rPh>
    <rPh sb="2" eb="4">
      <t>ガクエン</t>
    </rPh>
    <phoneticPr fontId="7"/>
  </si>
  <si>
    <t>合　計</t>
    <rPh sb="0" eb="1">
      <t>ゴウ</t>
    </rPh>
    <rPh sb="2" eb="3">
      <t>ケイ</t>
    </rPh>
    <phoneticPr fontId="7"/>
  </si>
  <si>
    <t>は，複式学級</t>
    <rPh sb="2" eb="4">
      <t>フクシキ</t>
    </rPh>
    <rPh sb="4" eb="6">
      <t>ガッキュウ</t>
    </rPh>
    <phoneticPr fontId="7"/>
  </si>
  <si>
    <t>は，少人数学級実践研究事業対象</t>
    <rPh sb="2" eb="5">
      <t>ショウニンズウ</t>
    </rPh>
    <rPh sb="5" eb="7">
      <t>ガッキュウ</t>
    </rPh>
    <rPh sb="7" eb="9">
      <t>ジッセン</t>
    </rPh>
    <rPh sb="9" eb="11">
      <t>ケンキュウ</t>
    </rPh>
    <rPh sb="11" eb="13">
      <t>ジギョウ</t>
    </rPh>
    <rPh sb="13" eb="15">
      <t>タイショウ</t>
    </rPh>
    <phoneticPr fontId="7"/>
  </si>
  <si>
    <t>えさん</t>
    <phoneticPr fontId="7"/>
  </si>
  <si>
    <t>病弱</t>
    <rPh sb="0" eb="2">
      <t>ビョウジャク</t>
    </rPh>
    <phoneticPr fontId="7"/>
  </si>
  <si>
    <t>情緒</t>
    <phoneticPr fontId="7"/>
  </si>
  <si>
    <t>旭　岡</t>
    <phoneticPr fontId="7"/>
  </si>
  <si>
    <t>病弱</t>
    <rPh sb="0" eb="1">
      <t>ビョウ</t>
    </rPh>
    <rPh sb="1" eb="2">
      <t>ジャク</t>
    </rPh>
    <phoneticPr fontId="7"/>
  </si>
  <si>
    <t>合計</t>
    <rPh sb="0" eb="2">
      <t>ゴウケイ</t>
    </rPh>
    <phoneticPr fontId="7"/>
  </si>
  <si>
    <t>は，生徒数減により閉級または学級減</t>
    <rPh sb="2" eb="4">
      <t>セイト</t>
    </rPh>
    <rPh sb="4" eb="5">
      <t>スウ</t>
    </rPh>
    <rPh sb="5" eb="6">
      <t>ゲン</t>
    </rPh>
    <rPh sb="9" eb="10">
      <t>ト</t>
    </rPh>
    <rPh sb="10" eb="11">
      <t>キュウ</t>
    </rPh>
    <rPh sb="14" eb="16">
      <t>ガッキュウ</t>
    </rPh>
    <rPh sb="16" eb="17">
      <t>ゲン</t>
    </rPh>
    <phoneticPr fontId="7"/>
  </si>
  <si>
    <t>弱視</t>
    <rPh sb="0" eb="2">
      <t>ジャクシ</t>
    </rPh>
    <phoneticPr fontId="7"/>
  </si>
  <si>
    <t>普通＋特学</t>
    <rPh sb="3" eb="5">
      <t>トクガク</t>
    </rPh>
    <phoneticPr fontId="7"/>
  </si>
  <si>
    <t>普　　通　　学　　級</t>
    <rPh sb="0" eb="1">
      <t>ススム</t>
    </rPh>
    <rPh sb="3" eb="4">
      <t>ツウ</t>
    </rPh>
    <rPh sb="6" eb="7">
      <t>ガク</t>
    </rPh>
    <rPh sb="9" eb="10">
      <t>キュウ</t>
    </rPh>
    <phoneticPr fontId="7"/>
  </si>
  <si>
    <t>特 別 支 援 学 級</t>
    <rPh sb="2" eb="3">
      <t>ベツ</t>
    </rPh>
    <rPh sb="4" eb="5">
      <t>ササ</t>
    </rPh>
    <rPh sb="6" eb="7">
      <t>エン</t>
    </rPh>
    <phoneticPr fontId="7"/>
  </si>
  <si>
    <t>生徒</t>
    <rPh sb="0" eb="2">
      <t>セイト</t>
    </rPh>
    <phoneticPr fontId="7"/>
  </si>
  <si>
    <t>中学校名</t>
  </si>
  <si>
    <t>学級</t>
    <phoneticPr fontId="7"/>
  </si>
  <si>
    <t>生徒</t>
    <phoneticPr fontId="7"/>
  </si>
  <si>
    <t>青　柳</t>
    <rPh sb="0" eb="1">
      <t>アオ</t>
    </rPh>
    <rPh sb="2" eb="3">
      <t>ヤナギ</t>
    </rPh>
    <phoneticPr fontId="7"/>
  </si>
  <si>
    <t>桔　梗</t>
    <rPh sb="0" eb="1">
      <t>ケツ</t>
    </rPh>
    <rPh sb="2" eb="3">
      <t>キョウ</t>
    </rPh>
    <phoneticPr fontId="7"/>
  </si>
  <si>
    <t>巴</t>
    <rPh sb="0" eb="1">
      <t>トモエ</t>
    </rPh>
    <phoneticPr fontId="7"/>
  </si>
  <si>
    <t>亀　田</t>
    <phoneticPr fontId="7"/>
  </si>
  <si>
    <t>深　堀</t>
    <rPh sb="0" eb="1">
      <t>フカシ</t>
    </rPh>
    <rPh sb="2" eb="3">
      <t>ホリ</t>
    </rPh>
    <phoneticPr fontId="7"/>
  </si>
  <si>
    <t>戸　倉</t>
    <rPh sb="0" eb="1">
      <t>ト</t>
    </rPh>
    <rPh sb="2" eb="3">
      <t>クラ</t>
    </rPh>
    <phoneticPr fontId="7"/>
  </si>
  <si>
    <t>五稜郭</t>
    <rPh sb="0" eb="3">
      <t>ゴリョウカク</t>
    </rPh>
    <phoneticPr fontId="7"/>
  </si>
  <si>
    <t>銭亀沢</t>
    <rPh sb="0" eb="2">
      <t>ゼニガメ</t>
    </rPh>
    <rPh sb="2" eb="3">
      <t>ザワ</t>
    </rPh>
    <phoneticPr fontId="7"/>
  </si>
  <si>
    <t>本　通</t>
    <phoneticPr fontId="7"/>
  </si>
  <si>
    <t>肢体</t>
    <rPh sb="0" eb="2">
      <t>シタイ</t>
    </rPh>
    <phoneticPr fontId="7"/>
  </si>
  <si>
    <t>北</t>
    <rPh sb="0" eb="1">
      <t>キタ</t>
    </rPh>
    <phoneticPr fontId="7"/>
  </si>
  <si>
    <t>恵　山</t>
    <rPh sb="0" eb="1">
      <t>メグミ</t>
    </rPh>
    <rPh sb="2" eb="3">
      <t>ヤマ</t>
    </rPh>
    <phoneticPr fontId="7"/>
  </si>
  <si>
    <t>恵山</t>
    <rPh sb="0" eb="2">
      <t>エサン</t>
    </rPh>
    <phoneticPr fontId="7"/>
  </si>
  <si>
    <t>肢体</t>
    <rPh sb="0" eb="1">
      <t>アシ</t>
    </rPh>
    <rPh sb="1" eb="2">
      <t>カラダ</t>
    </rPh>
    <phoneticPr fontId="7"/>
  </si>
  <si>
    <t>合　　計</t>
    <phoneticPr fontId="7"/>
  </si>
  <si>
    <t>知的</t>
    <rPh sb="0" eb="2">
      <t>チテキ</t>
    </rPh>
    <phoneticPr fontId="2"/>
  </si>
  <si>
    <t>は，特別支援学級のR７新規開設</t>
    <rPh sb="2" eb="4">
      <t>トクベツ</t>
    </rPh>
    <rPh sb="4" eb="6">
      <t>シエン</t>
    </rPh>
    <rPh sb="6" eb="8">
      <t>ガッキュウ</t>
    </rPh>
    <rPh sb="11" eb="13">
      <t>シンキ</t>
    </rPh>
    <rPh sb="13" eb="15">
      <t>カイセツ</t>
    </rPh>
    <phoneticPr fontId="7"/>
  </si>
  <si>
    <t>は，特別支援学級のR7新規開設</t>
    <rPh sb="2" eb="4">
      <t>トクベツ</t>
    </rPh>
    <rPh sb="4" eb="6">
      <t>シエン</t>
    </rPh>
    <rPh sb="6" eb="8">
      <t>ガッキュウ</t>
    </rPh>
    <rPh sb="11" eb="13">
      <t>シンキ</t>
    </rPh>
    <rPh sb="13" eb="15">
      <t>カイセツ</t>
    </rPh>
    <phoneticPr fontId="7"/>
  </si>
  <si>
    <t>は，特別支援学級のR7新規開設</t>
    <rPh sb="2" eb="4">
      <t>トクベツ</t>
    </rPh>
    <rPh sb="4" eb="6">
      <t>シエン</t>
    </rPh>
    <rPh sb="6" eb="8">
      <t>ガッキュウ</t>
    </rPh>
    <rPh sb="11" eb="13">
      <t>シンキ</t>
    </rPh>
    <phoneticPr fontId="7"/>
  </si>
  <si>
    <t>R7学級編制表【標準学級R7.5.1】</t>
    <rPh sb="2" eb="4">
      <t>ガッキュウ</t>
    </rPh>
    <rPh sb="4" eb="6">
      <t>ヘンセイ</t>
    </rPh>
    <rPh sb="6" eb="7">
      <t>ヒョウ</t>
    </rPh>
    <rPh sb="8" eb="10">
      <t>ヒョウジュン</t>
    </rPh>
    <rPh sb="10" eb="12">
      <t>ガッキュウ</t>
    </rPh>
    <phoneticPr fontId="7"/>
  </si>
  <si>
    <t>R7学級編制表【実学級R7.5.1】</t>
    <rPh sb="2" eb="4">
      <t>ガッキュウ</t>
    </rPh>
    <rPh sb="4" eb="6">
      <t>ヘンセイ</t>
    </rPh>
    <rPh sb="6" eb="7">
      <t>ヒョウ</t>
    </rPh>
    <rPh sb="8" eb="11">
      <t>ジツガッキュウ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</si>
</sst>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&quot;特別支援学級設置：&quot;##&quot;校&quot;"/>
    <numFmt numFmtId="178" formatCode="###&quot;校&quot;"/>
  </numFmts>
  <fonts count="2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b/>
      <i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i/>
      <sz val="12"/>
      <name val="ＭＳ ゴシック"/>
      <family val="3"/>
      <charset val="128"/>
    </font>
    <font>
      <sz val="11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sz val="7"/>
      <color theme="1"/>
      <name val="AR P丸ゴシック体M"/>
      <family val="3"/>
      <charset val="128"/>
    </font>
    <font>
      <sz val="6"/>
      <color theme="1"/>
      <name val="AR P丸ゴシック体M"/>
      <family val="3"/>
      <charset val="128"/>
    </font>
    <font>
      <sz val="12"/>
      <color theme="0"/>
      <name val="ＭＳ 明朝"/>
      <family val="1"/>
      <charset val="128"/>
    </font>
    <font>
      <sz val="12"/>
      <name val="ＭＳ Ｐゴシック"/>
      <family val="3"/>
      <charset val="128"/>
    </font>
    <font>
      <u/>
      <sz val="12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 style="thick">
        <color indexed="64"/>
      </diagonal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/>
      <diagonal style="thick">
        <color indexed="64"/>
      </diagonal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38" fontId="27" fillId="0" borderId="0" applyFont="0" applyFill="0" applyBorder="0" applyAlignment="0" applyProtection="0"/>
  </cellStyleXfs>
  <cellXfs count="5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76" fontId="0" fillId="2" borderId="2" xfId="0" applyNumberFormat="1" applyFill="1" applyBorder="1" applyAlignment="1">
      <alignment horizontal="right" vertical="center"/>
    </xf>
    <xf numFmtId="176" fontId="0" fillId="2" borderId="7" xfId="0" applyNumberFormat="1" applyFill="1" applyBorder="1" applyAlignment="1">
      <alignment horizontal="right" vertical="center"/>
    </xf>
    <xf numFmtId="176" fontId="0" fillId="2" borderId="4" xfId="0" applyNumberFormat="1" applyFill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9" xfId="0" applyNumberFormat="1" applyFill="1" applyBorder="1" applyAlignment="1">
      <alignment horizontal="right" vertical="center"/>
    </xf>
    <xf numFmtId="176" fontId="0" fillId="2" borderId="8" xfId="0" applyNumberFormat="1" applyFill="1" applyBorder="1" applyAlignment="1">
      <alignment horizontal="right" vertical="center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/>
    <xf numFmtId="3" fontId="6" fillId="0" borderId="0" xfId="0" applyNumberFormat="1" applyFont="1" applyFill="1" applyAlignment="1">
      <alignment vertical="center"/>
    </xf>
    <xf numFmtId="56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center"/>
    </xf>
    <xf numFmtId="0" fontId="6" fillId="0" borderId="1" xfId="2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6" fillId="0" borderId="4" xfId="2" applyFont="1" applyFill="1" applyBorder="1" applyAlignment="1">
      <alignment vertical="center"/>
    </xf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6" fillId="0" borderId="5" xfId="2" applyFont="1" applyFill="1" applyBorder="1" applyAlignment="1">
      <alignment vertical="center"/>
    </xf>
    <xf numFmtId="0" fontId="6" fillId="0" borderId="6" xfId="2" applyFont="1" applyFill="1" applyBorder="1" applyAlignment="1">
      <alignment vertical="center"/>
    </xf>
    <xf numFmtId="0" fontId="6" fillId="0" borderId="31" xfId="2" applyFont="1" applyFill="1" applyBorder="1" applyAlignment="1">
      <alignment vertical="center"/>
    </xf>
    <xf numFmtId="0" fontId="6" fillId="0" borderId="32" xfId="2" applyFont="1" applyFill="1" applyBorder="1" applyAlignment="1">
      <alignment vertical="center"/>
    </xf>
    <xf numFmtId="0" fontId="6" fillId="0" borderId="33" xfId="2" applyFont="1" applyFill="1" applyBorder="1" applyAlignment="1">
      <alignment vertical="center"/>
    </xf>
    <xf numFmtId="0" fontId="6" fillId="0" borderId="34" xfId="2" applyFont="1" applyFill="1" applyBorder="1" applyAlignment="1">
      <alignment vertical="center"/>
    </xf>
    <xf numFmtId="0" fontId="6" fillId="0" borderId="11" xfId="2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Fill="1" applyAlignment="1"/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/>
    <xf numFmtId="0" fontId="11" fillId="0" borderId="0" xfId="0" applyFont="1" applyFill="1" applyBorder="1" applyAlignment="1"/>
    <xf numFmtId="0" fontId="1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0" fillId="0" borderId="0" xfId="0" applyAlignment="1"/>
    <xf numFmtId="0" fontId="15" fillId="0" borderId="0" xfId="0" applyFont="1" applyFill="1" applyBorder="1" applyAlignment="1"/>
    <xf numFmtId="0" fontId="15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56" fontId="15" fillId="0" borderId="0" xfId="0" applyNumberFormat="1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176" fontId="15" fillId="0" borderId="17" xfId="0" applyNumberFormat="1" applyFont="1" applyFill="1" applyBorder="1" applyAlignment="1">
      <alignment horizontal="center" vertical="center"/>
    </xf>
    <xf numFmtId="176" fontId="15" fillId="0" borderId="19" xfId="0" applyNumberFormat="1" applyFont="1" applyFill="1" applyBorder="1" applyAlignment="1">
      <alignment horizontal="center" vertical="center"/>
    </xf>
    <xf numFmtId="176" fontId="15" fillId="0" borderId="22" xfId="0" applyNumberFormat="1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16" xfId="0" applyFont="1" applyFill="1" applyBorder="1" applyAlignment="1">
      <alignment vertical="center"/>
    </xf>
    <xf numFmtId="0" fontId="15" fillId="0" borderId="20" xfId="0" applyFont="1" applyFill="1" applyBorder="1" applyAlignment="1">
      <alignment vertical="center"/>
    </xf>
    <xf numFmtId="0" fontId="15" fillId="0" borderId="34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3" fontId="15" fillId="0" borderId="0" xfId="0" applyNumberFormat="1" applyFont="1" applyFill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/>
    <xf numFmtId="0" fontId="16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6" fillId="0" borderId="0" xfId="0" applyFont="1" applyFill="1" applyBorder="1" applyAlignment="1"/>
    <xf numFmtId="0" fontId="15" fillId="3" borderId="24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left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/>
    </xf>
    <xf numFmtId="0" fontId="15" fillId="0" borderId="32" xfId="0" applyFont="1" applyFill="1" applyBorder="1" applyAlignment="1">
      <alignment vertical="center"/>
    </xf>
    <xf numFmtId="0" fontId="15" fillId="0" borderId="31" xfId="0" applyFont="1" applyFill="1" applyBorder="1" applyAlignment="1">
      <alignment vertical="center"/>
    </xf>
    <xf numFmtId="0" fontId="15" fillId="0" borderId="33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18" fillId="2" borderId="0" xfId="0" applyFont="1" applyFill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>
      <alignment vertical="center"/>
    </xf>
    <xf numFmtId="0" fontId="19" fillId="0" borderId="2" xfId="0" applyFont="1" applyBorder="1" applyAlignment="1">
      <alignment vertical="center" shrinkToFit="1"/>
    </xf>
    <xf numFmtId="0" fontId="19" fillId="0" borderId="9" xfId="0" applyFont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vertical="center" shrinkToFit="1"/>
    </xf>
    <xf numFmtId="0" fontId="19" fillId="0" borderId="3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13" xfId="0" applyFont="1" applyBorder="1" applyAlignment="1">
      <alignment vertical="center" shrinkToFit="1"/>
    </xf>
    <xf numFmtId="0" fontId="19" fillId="0" borderId="14" xfId="0" applyFont="1" applyBorder="1" applyAlignment="1">
      <alignment vertical="center" shrinkToFit="1"/>
    </xf>
    <xf numFmtId="0" fontId="19" fillId="0" borderId="7" xfId="0" applyFont="1" applyBorder="1" applyAlignment="1">
      <alignment vertical="center" shrinkToFit="1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vertical="center" shrinkToFi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>
      <alignment vertical="center"/>
    </xf>
    <xf numFmtId="176" fontId="18" fillId="2" borderId="2" xfId="0" applyNumberFormat="1" applyFont="1" applyFill="1" applyBorder="1" applyAlignment="1">
      <alignment horizontal="right" vertical="center"/>
    </xf>
    <xf numFmtId="176" fontId="18" fillId="2" borderId="7" xfId="0" applyNumberFormat="1" applyFont="1" applyFill="1" applyBorder="1" applyAlignment="1">
      <alignment horizontal="right" vertical="center"/>
    </xf>
    <xf numFmtId="176" fontId="18" fillId="2" borderId="4" xfId="0" applyNumberFormat="1" applyFont="1" applyFill="1" applyBorder="1" applyAlignment="1">
      <alignment horizontal="right" vertical="center"/>
    </xf>
    <xf numFmtId="176" fontId="18" fillId="2" borderId="1" xfId="0" applyNumberFormat="1" applyFont="1" applyFill="1" applyBorder="1" applyAlignment="1">
      <alignment horizontal="right" vertical="center"/>
    </xf>
    <xf numFmtId="176" fontId="18" fillId="2" borderId="9" xfId="0" applyNumberFormat="1" applyFont="1" applyFill="1" applyBorder="1" applyAlignment="1">
      <alignment horizontal="right" vertical="center"/>
    </xf>
    <xf numFmtId="176" fontId="18" fillId="2" borderId="8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 shrinkToFit="1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10" xfId="2" applyFont="1" applyFill="1" applyBorder="1" applyAlignment="1">
      <alignment vertical="center"/>
    </xf>
    <xf numFmtId="0" fontId="6" fillId="0" borderId="42" xfId="2" applyFont="1" applyFill="1" applyBorder="1" applyAlignment="1">
      <alignment vertical="center"/>
    </xf>
    <xf numFmtId="0" fontId="6" fillId="0" borderId="43" xfId="2" applyFont="1" applyFill="1" applyBorder="1" applyAlignment="1">
      <alignment vertical="center"/>
    </xf>
    <xf numFmtId="0" fontId="6" fillId="0" borderId="44" xfId="2" applyFont="1" applyFill="1" applyBorder="1" applyAlignment="1">
      <alignment vertical="center"/>
    </xf>
    <xf numFmtId="0" fontId="6" fillId="0" borderId="45" xfId="2" applyFont="1" applyFill="1" applyBorder="1" applyAlignment="1">
      <alignment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23" fillId="0" borderId="0" xfId="0" applyFont="1" applyAlignment="1"/>
    <xf numFmtId="0" fontId="23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60" xfId="0" applyFont="1" applyBorder="1">
      <alignment vertical="center"/>
    </xf>
    <xf numFmtId="0" fontId="15" fillId="0" borderId="59" xfId="0" applyFont="1" applyBorder="1">
      <alignment vertical="center"/>
    </xf>
    <xf numFmtId="0" fontId="15" fillId="0" borderId="61" xfId="0" applyFont="1" applyBorder="1">
      <alignment vertical="center"/>
    </xf>
    <xf numFmtId="0" fontId="15" fillId="0" borderId="62" xfId="0" applyFont="1" applyBorder="1">
      <alignment vertical="center"/>
    </xf>
    <xf numFmtId="0" fontId="15" fillId="0" borderId="63" xfId="0" applyFont="1" applyBorder="1">
      <alignment vertical="center"/>
    </xf>
    <xf numFmtId="0" fontId="15" fillId="0" borderId="65" xfId="0" applyFont="1" applyBorder="1" applyAlignment="1">
      <alignment horizontal="center" vertical="center"/>
    </xf>
    <xf numFmtId="0" fontId="15" fillId="0" borderId="39" xfId="0" applyFont="1" applyBorder="1">
      <alignment vertical="center"/>
    </xf>
    <xf numFmtId="0" fontId="15" fillId="0" borderId="65" xfId="0" applyFont="1" applyBorder="1">
      <alignment vertical="center"/>
    </xf>
    <xf numFmtId="0" fontId="15" fillId="0" borderId="68" xfId="0" applyFont="1" applyBorder="1">
      <alignment vertical="center"/>
    </xf>
    <xf numFmtId="0" fontId="15" fillId="0" borderId="69" xfId="0" applyFont="1" applyBorder="1">
      <alignment vertical="center"/>
    </xf>
    <xf numFmtId="0" fontId="14" fillId="0" borderId="74" xfId="0" applyFont="1" applyBorder="1" applyAlignment="1">
      <alignment horizontal="center" vertical="center"/>
    </xf>
    <xf numFmtId="0" fontId="14" fillId="0" borderId="74" xfId="0" applyFont="1" applyBorder="1">
      <alignment vertical="center"/>
    </xf>
    <xf numFmtId="0" fontId="14" fillId="0" borderId="75" xfId="0" applyFont="1" applyBorder="1">
      <alignment vertical="center"/>
    </xf>
    <xf numFmtId="0" fontId="14" fillId="0" borderId="76" xfId="0" applyFont="1" applyBorder="1">
      <alignment vertical="center"/>
    </xf>
    <xf numFmtId="0" fontId="15" fillId="0" borderId="77" xfId="0" applyFont="1" applyBorder="1">
      <alignment vertical="center"/>
    </xf>
    <xf numFmtId="0" fontId="15" fillId="0" borderId="81" xfId="0" applyFont="1" applyBorder="1">
      <alignment vertical="center"/>
    </xf>
    <xf numFmtId="0" fontId="14" fillId="0" borderId="82" xfId="0" applyFont="1" applyBorder="1">
      <alignment vertical="center"/>
    </xf>
    <xf numFmtId="0" fontId="15" fillId="0" borderId="83" xfId="0" applyFont="1" applyBorder="1" applyAlignment="1">
      <alignment horizontal="center" vertical="center"/>
    </xf>
    <xf numFmtId="0" fontId="15" fillId="0" borderId="84" xfId="0" applyFont="1" applyBorder="1">
      <alignment vertical="center"/>
    </xf>
    <xf numFmtId="0" fontId="15" fillId="0" borderId="83" xfId="0" applyFont="1" applyBorder="1">
      <alignment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>
      <alignment vertical="center"/>
    </xf>
    <xf numFmtId="0" fontId="15" fillId="0" borderId="21" xfId="0" applyFont="1" applyBorder="1">
      <alignment vertical="center"/>
    </xf>
    <xf numFmtId="0" fontId="15" fillId="0" borderId="86" xfId="0" applyFont="1" applyBorder="1">
      <alignment vertical="center"/>
    </xf>
    <xf numFmtId="0" fontId="15" fillId="0" borderId="87" xfId="0" applyFont="1" applyBorder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88" xfId="0" applyFont="1" applyBorder="1">
      <alignment vertical="center"/>
    </xf>
    <xf numFmtId="0" fontId="15" fillId="0" borderId="89" xfId="0" applyFont="1" applyBorder="1">
      <alignment vertical="center"/>
    </xf>
    <xf numFmtId="0" fontId="14" fillId="0" borderId="82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90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29" xfId="0" applyFont="1" applyBorder="1">
      <alignment vertical="center"/>
    </xf>
    <xf numFmtId="0" fontId="15" fillId="0" borderId="2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28" xfId="0" applyFont="1" applyBorder="1" applyAlignment="1">
      <alignment horizontal="center" vertical="center"/>
    </xf>
    <xf numFmtId="0" fontId="15" fillId="0" borderId="12" xfId="0" applyFont="1" applyBorder="1">
      <alignment vertical="center"/>
    </xf>
    <xf numFmtId="0" fontId="14" fillId="0" borderId="91" xfId="0" applyFont="1" applyBorder="1">
      <alignment vertical="center"/>
    </xf>
    <xf numFmtId="0" fontId="14" fillId="0" borderId="92" xfId="0" applyFont="1" applyBorder="1">
      <alignment vertical="center"/>
    </xf>
    <xf numFmtId="0" fontId="15" fillId="0" borderId="48" xfId="0" applyFont="1" applyBorder="1" applyAlignment="1">
      <alignment horizontal="center" vertical="center"/>
    </xf>
    <xf numFmtId="178" fontId="15" fillId="0" borderId="93" xfId="0" applyNumberFormat="1" applyFont="1" applyBorder="1" applyAlignment="1">
      <alignment horizontal="center" vertical="center"/>
    </xf>
    <xf numFmtId="0" fontId="15" fillId="0" borderId="94" xfId="0" applyFont="1" applyBorder="1" applyAlignment="1">
      <alignment horizontal="right" vertical="center"/>
    </xf>
    <xf numFmtId="0" fontId="15" fillId="0" borderId="95" xfId="0" applyFont="1" applyBorder="1" applyAlignment="1">
      <alignment horizontal="right" vertical="center"/>
    </xf>
    <xf numFmtId="0" fontId="15" fillId="0" borderId="96" xfId="0" applyFont="1" applyBorder="1" applyAlignment="1">
      <alignment horizontal="right" vertical="center"/>
    </xf>
    <xf numFmtId="0" fontId="15" fillId="0" borderId="97" xfId="0" applyFont="1" applyBorder="1" applyAlignment="1">
      <alignment horizontal="center" vertical="center"/>
    </xf>
    <xf numFmtId="178" fontId="15" fillId="0" borderId="2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right" vertical="center"/>
    </xf>
    <xf numFmtId="0" fontId="15" fillId="0" borderId="26" xfId="0" applyFont="1" applyBorder="1" applyAlignment="1">
      <alignment horizontal="right" vertical="center"/>
    </xf>
    <xf numFmtId="0" fontId="15" fillId="0" borderId="98" xfId="0" applyFont="1" applyBorder="1" applyAlignment="1">
      <alignment horizontal="right" vertical="center"/>
    </xf>
    <xf numFmtId="0" fontId="15" fillId="0" borderId="99" xfId="0" applyFont="1" applyBorder="1" applyAlignment="1">
      <alignment horizontal="center" vertical="center"/>
    </xf>
    <xf numFmtId="0" fontId="15" fillId="0" borderId="100" xfId="0" applyFont="1" applyBorder="1" applyAlignment="1">
      <alignment horizontal="center" vertical="center"/>
    </xf>
    <xf numFmtId="178" fontId="15" fillId="0" borderId="101" xfId="0" applyNumberFormat="1" applyFont="1" applyBorder="1" applyAlignment="1">
      <alignment horizontal="center" vertical="center"/>
    </xf>
    <xf numFmtId="0" fontId="15" fillId="0" borderId="102" xfId="0" applyFont="1" applyBorder="1" applyAlignment="1">
      <alignment horizontal="right" vertical="center"/>
    </xf>
    <xf numFmtId="0" fontId="15" fillId="0" borderId="57" xfId="0" applyFont="1" applyBorder="1" applyAlignment="1">
      <alignment horizontal="right" vertical="center"/>
    </xf>
    <xf numFmtId="0" fontId="15" fillId="0" borderId="103" xfId="0" applyFont="1" applyBorder="1" applyAlignment="1">
      <alignment horizontal="right" vertical="center"/>
    </xf>
    <xf numFmtId="0" fontId="11" fillId="0" borderId="21" xfId="0" applyFont="1" applyBorder="1" applyAlignment="1"/>
    <xf numFmtId="0" fontId="14" fillId="0" borderId="106" xfId="0" applyFont="1" applyBorder="1">
      <alignment vertical="center"/>
    </xf>
    <xf numFmtId="0" fontId="14" fillId="0" borderId="107" xfId="0" applyFont="1" applyBorder="1">
      <alignment vertical="center"/>
    </xf>
    <xf numFmtId="0" fontId="14" fillId="0" borderId="108" xfId="0" applyFont="1" applyBorder="1">
      <alignment vertical="center"/>
    </xf>
    <xf numFmtId="0" fontId="14" fillId="0" borderId="56" xfId="0" applyFont="1" applyBorder="1">
      <alignment vertical="center"/>
    </xf>
    <xf numFmtId="0" fontId="11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5" fillId="4" borderId="65" xfId="0" applyFont="1" applyFill="1" applyBorder="1" applyAlignment="1">
      <alignment horizontal="center" vertical="center"/>
    </xf>
    <xf numFmtId="0" fontId="15" fillId="4" borderId="65" xfId="0" applyFont="1" applyFill="1" applyBorder="1">
      <alignment vertical="center"/>
    </xf>
    <xf numFmtId="0" fontId="15" fillId="4" borderId="69" xfId="0" applyFont="1" applyFill="1" applyBorder="1">
      <alignment vertical="center"/>
    </xf>
    <xf numFmtId="0" fontId="15" fillId="4" borderId="68" xfId="0" applyFont="1" applyFill="1" applyBorder="1">
      <alignment vertical="center"/>
    </xf>
    <xf numFmtId="0" fontId="15" fillId="4" borderId="67" xfId="0" applyFont="1" applyFill="1" applyBorder="1">
      <alignment vertical="center"/>
    </xf>
    <xf numFmtId="0" fontId="15" fillId="4" borderId="39" xfId="0" applyFont="1" applyFill="1" applyBorder="1">
      <alignment vertical="center"/>
    </xf>
    <xf numFmtId="0" fontId="15" fillId="5" borderId="83" xfId="0" applyFont="1" applyFill="1" applyBorder="1" applyAlignment="1">
      <alignment horizontal="center" vertical="center"/>
    </xf>
    <xf numFmtId="0" fontId="15" fillId="5" borderId="83" xfId="0" applyFont="1" applyFill="1" applyBorder="1">
      <alignment vertical="center"/>
    </xf>
    <xf numFmtId="0" fontId="15" fillId="5" borderId="87" xfId="0" applyFont="1" applyFill="1" applyBorder="1">
      <alignment vertical="center"/>
    </xf>
    <xf numFmtId="0" fontId="15" fillId="0" borderId="101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26" fillId="0" borderId="0" xfId="0" applyFont="1" applyAlignment="1"/>
    <xf numFmtId="0" fontId="11" fillId="0" borderId="0" xfId="0" applyFont="1">
      <alignment vertical="center"/>
    </xf>
    <xf numFmtId="3" fontId="15" fillId="0" borderId="0" xfId="0" applyNumberFormat="1" applyFont="1" applyFill="1" applyBorder="1" applyAlignment="1">
      <alignment horizontal="right" vertical="center"/>
    </xf>
    <xf numFmtId="0" fontId="15" fillId="0" borderId="97" xfId="0" applyFont="1" applyFill="1" applyBorder="1" applyAlignment="1">
      <alignment horizontal="center" vertical="center"/>
    </xf>
    <xf numFmtId="0" fontId="15" fillId="0" borderId="98" xfId="0" applyFont="1" applyFill="1" applyBorder="1" applyAlignment="1">
      <alignment horizontal="center" vertical="center"/>
    </xf>
    <xf numFmtId="0" fontId="17" fillId="0" borderId="97" xfId="0" applyFont="1" applyFill="1" applyBorder="1" applyAlignment="1">
      <alignment horizontal="right" vertical="center"/>
    </xf>
    <xf numFmtId="0" fontId="17" fillId="0" borderId="98" xfId="0" applyFont="1" applyFill="1" applyBorder="1" applyAlignment="1">
      <alignment horizontal="right" vertical="center"/>
    </xf>
    <xf numFmtId="3" fontId="17" fillId="0" borderId="97" xfId="0" applyNumberFormat="1" applyFont="1" applyFill="1" applyBorder="1" applyAlignment="1">
      <alignment vertical="center"/>
    </xf>
    <xf numFmtId="3" fontId="17" fillId="0" borderId="98" xfId="0" applyNumberFormat="1" applyFont="1" applyFill="1" applyBorder="1" applyAlignment="1">
      <alignment vertical="center"/>
    </xf>
    <xf numFmtId="3" fontId="15" fillId="0" borderId="98" xfId="0" applyNumberFormat="1" applyFont="1" applyFill="1" applyBorder="1" applyAlignment="1">
      <alignment vertical="center"/>
    </xf>
    <xf numFmtId="0" fontId="15" fillId="0" borderId="99" xfId="0" applyFont="1" applyFill="1" applyBorder="1" applyAlignment="1">
      <alignment horizontal="center" vertical="center"/>
    </xf>
    <xf numFmtId="0" fontId="15" fillId="0" borderId="70" xfId="0" applyFont="1" applyFill="1" applyBorder="1" applyAlignment="1">
      <alignment horizontal="center" vertical="center"/>
    </xf>
    <xf numFmtId="176" fontId="15" fillId="0" borderId="89" xfId="0" applyNumberFormat="1" applyFont="1" applyFill="1" applyBorder="1" applyAlignment="1">
      <alignment horizontal="center" vertical="center"/>
    </xf>
    <xf numFmtId="0" fontId="15" fillId="0" borderId="117" xfId="0" applyFont="1" applyFill="1" applyBorder="1" applyAlignment="1">
      <alignment horizontal="center" vertical="center"/>
    </xf>
    <xf numFmtId="0" fontId="15" fillId="0" borderId="110" xfId="0" applyFont="1" applyFill="1" applyBorder="1" applyAlignment="1">
      <alignment vertical="center"/>
    </xf>
    <xf numFmtId="0" fontId="15" fillId="0" borderId="89" xfId="0" applyFont="1" applyFill="1" applyBorder="1" applyAlignment="1">
      <alignment vertical="center"/>
    </xf>
    <xf numFmtId="0" fontId="15" fillId="0" borderId="98" xfId="0" applyFont="1" applyFill="1" applyBorder="1" applyAlignment="1">
      <alignment vertical="center"/>
    </xf>
    <xf numFmtId="0" fontId="15" fillId="5" borderId="1" xfId="0" applyFont="1" applyFill="1" applyBorder="1" applyAlignment="1"/>
    <xf numFmtId="0" fontId="15" fillId="4" borderId="61" xfId="0" applyFont="1" applyFill="1" applyBorder="1">
      <alignment vertical="center"/>
    </xf>
    <xf numFmtId="0" fontId="15" fillId="4" borderId="63" xfId="0" applyFont="1" applyFill="1" applyBorder="1">
      <alignment vertical="center"/>
    </xf>
    <xf numFmtId="0" fontId="15" fillId="5" borderId="39" xfId="0" applyFont="1" applyFill="1" applyBorder="1" applyAlignment="1">
      <alignment horizontal="center" vertical="center"/>
    </xf>
    <xf numFmtId="0" fontId="15" fillId="5" borderId="39" xfId="0" applyFont="1" applyFill="1" applyBorder="1">
      <alignment vertical="center"/>
    </xf>
    <xf numFmtId="0" fontId="15" fillId="5" borderId="68" xfId="0" applyFont="1" applyFill="1" applyBorder="1">
      <alignment vertical="center"/>
    </xf>
    <xf numFmtId="0" fontId="6" fillId="4" borderId="1" xfId="0" applyFont="1" applyFill="1" applyBorder="1" applyAlignment="1"/>
    <xf numFmtId="0" fontId="15" fillId="4" borderId="39" xfId="0" applyFont="1" applyFill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8" fillId="0" borderId="104" xfId="0" applyFont="1" applyFill="1" applyBorder="1" applyAlignment="1">
      <alignment vertical="center"/>
    </xf>
    <xf numFmtId="3" fontId="6" fillId="0" borderId="52" xfId="0" applyNumberFormat="1" applyFont="1" applyFill="1" applyBorder="1" applyAlignment="1">
      <alignment vertical="center"/>
    </xf>
    <xf numFmtId="3" fontId="6" fillId="0" borderId="98" xfId="0" applyNumberFormat="1" applyFont="1" applyFill="1" applyBorder="1" applyAlignment="1">
      <alignment horizontal="center" vertical="center"/>
    </xf>
    <xf numFmtId="3" fontId="6" fillId="0" borderId="117" xfId="0" applyNumberFormat="1" applyFont="1" applyFill="1" applyBorder="1" applyAlignment="1">
      <alignment horizontal="center" vertical="center"/>
    </xf>
    <xf numFmtId="3" fontId="6" fillId="0" borderId="110" xfId="0" applyNumberFormat="1" applyFont="1" applyFill="1" applyBorder="1" applyAlignment="1">
      <alignment vertical="center"/>
    </xf>
    <xf numFmtId="0" fontId="6" fillId="0" borderId="97" xfId="0" applyFont="1" applyFill="1" applyBorder="1" applyAlignment="1">
      <alignment horizontal="center" vertical="center"/>
    </xf>
    <xf numFmtId="0" fontId="6" fillId="0" borderId="98" xfId="0" applyFont="1" applyFill="1" applyBorder="1" applyAlignment="1">
      <alignment horizontal="center" vertical="center"/>
    </xf>
    <xf numFmtId="3" fontId="13" fillId="0" borderId="97" xfId="0" applyNumberFormat="1" applyFont="1" applyFill="1" applyBorder="1" applyAlignment="1">
      <alignment vertical="center"/>
    </xf>
    <xf numFmtId="3" fontId="13" fillId="0" borderId="98" xfId="0" applyNumberFormat="1" applyFont="1" applyFill="1" applyBorder="1" applyAlignment="1">
      <alignment vertical="center"/>
    </xf>
    <xf numFmtId="0" fontId="15" fillId="0" borderId="36" xfId="2" applyFont="1" applyFill="1" applyBorder="1" applyAlignment="1">
      <alignment vertical="center"/>
    </xf>
    <xf numFmtId="0" fontId="15" fillId="0" borderId="36" xfId="0" applyFont="1" applyFill="1" applyBorder="1" applyAlignment="1">
      <alignment vertical="center"/>
    </xf>
    <xf numFmtId="0" fontId="15" fillId="0" borderId="106" xfId="0" applyFont="1" applyFill="1" applyBorder="1" applyAlignment="1">
      <alignment horizontal="center" vertical="center"/>
    </xf>
    <xf numFmtId="38" fontId="15" fillId="0" borderId="0" xfId="1" applyFont="1" applyFill="1" applyBorder="1" applyAlignment="1">
      <alignment horizontal="center" vertical="center"/>
    </xf>
    <xf numFmtId="0" fontId="6" fillId="0" borderId="118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vertical="center"/>
    </xf>
    <xf numFmtId="3" fontId="6" fillId="0" borderId="25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8" fillId="0" borderId="0" xfId="0" applyFont="1" applyAlignment="1"/>
    <xf numFmtId="0" fontId="6" fillId="0" borderId="0" xfId="0" applyFont="1" applyFill="1" applyAlignment="1">
      <alignment horizontal="right"/>
    </xf>
    <xf numFmtId="0" fontId="15" fillId="3" borderId="40" xfId="0" applyFont="1" applyFill="1" applyBorder="1" applyAlignment="1">
      <alignment vertical="center"/>
    </xf>
    <xf numFmtId="0" fontId="15" fillId="3" borderId="41" xfId="0" applyFont="1" applyFill="1" applyBorder="1" applyAlignment="1">
      <alignment vertical="center"/>
    </xf>
    <xf numFmtId="0" fontId="6" fillId="0" borderId="19" xfId="2" applyFont="1" applyFill="1" applyBorder="1" applyAlignment="1">
      <alignment vertical="center"/>
    </xf>
    <xf numFmtId="0" fontId="6" fillId="0" borderId="104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3" fontId="14" fillId="0" borderId="97" xfId="0" applyNumberFormat="1" applyFont="1" applyFill="1" applyBorder="1" applyAlignment="1">
      <alignment vertical="center"/>
    </xf>
    <xf numFmtId="3" fontId="14" fillId="0" borderId="98" xfId="0" applyNumberFormat="1" applyFont="1" applyFill="1" applyBorder="1" applyAlignment="1">
      <alignment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9" xfId="0" applyFont="1" applyFill="1" applyBorder="1">
      <alignment vertical="center"/>
    </xf>
    <xf numFmtId="0" fontId="15" fillId="0" borderId="21" xfId="0" applyFont="1" applyFill="1" applyBorder="1">
      <alignment vertical="center"/>
    </xf>
    <xf numFmtId="0" fontId="15" fillId="0" borderId="30" xfId="0" applyFont="1" applyFill="1" applyBorder="1">
      <alignment vertical="center"/>
    </xf>
    <xf numFmtId="0" fontId="15" fillId="0" borderId="88" xfId="0" applyFont="1" applyFill="1" applyBorder="1">
      <alignment vertical="center"/>
    </xf>
    <xf numFmtId="0" fontId="15" fillId="0" borderId="39" xfId="0" applyFont="1" applyFill="1" applyBorder="1" applyAlignment="1">
      <alignment horizontal="center" vertical="center"/>
    </xf>
    <xf numFmtId="0" fontId="15" fillId="0" borderId="39" xfId="0" applyFont="1" applyFill="1" applyBorder="1">
      <alignment vertical="center"/>
    </xf>
    <xf numFmtId="0" fontId="15" fillId="0" borderId="68" xfId="0" applyFont="1" applyFill="1" applyBorder="1">
      <alignment vertical="center"/>
    </xf>
    <xf numFmtId="0" fontId="15" fillId="0" borderId="48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6" fillId="0" borderId="36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11" fillId="0" borderId="60" xfId="0" applyFont="1" applyBorder="1" applyAlignment="1"/>
    <xf numFmtId="0" fontId="15" fillId="5" borderId="24" xfId="0" applyFont="1" applyFill="1" applyBorder="1" applyAlignment="1">
      <alignment vertical="center"/>
    </xf>
    <xf numFmtId="0" fontId="15" fillId="4" borderId="1" xfId="0" applyFont="1" applyFill="1" applyBorder="1" applyAlignment="1"/>
    <xf numFmtId="0" fontId="6" fillId="0" borderId="0" xfId="0" applyFont="1" applyFill="1" applyBorder="1" applyAlignment="1"/>
    <xf numFmtId="0" fontId="15" fillId="0" borderId="59" xfId="0" applyFont="1" applyFill="1" applyBorder="1" applyAlignment="1">
      <alignment horizontal="center" vertical="center"/>
    </xf>
    <xf numFmtId="0" fontId="15" fillId="0" borderId="60" xfId="2" applyFont="1" applyFill="1" applyBorder="1" applyAlignment="1">
      <alignment vertical="center"/>
    </xf>
    <xf numFmtId="0" fontId="15" fillId="0" borderId="60" xfId="0" applyFont="1" applyFill="1" applyBorder="1">
      <alignment vertical="center"/>
    </xf>
    <xf numFmtId="0" fontId="15" fillId="0" borderId="59" xfId="0" applyFont="1" applyFill="1" applyBorder="1">
      <alignment vertical="center"/>
    </xf>
    <xf numFmtId="0" fontId="15" fillId="0" borderId="61" xfId="0" applyFont="1" applyFill="1" applyBorder="1">
      <alignment vertical="center"/>
    </xf>
    <xf numFmtId="0" fontId="15" fillId="0" borderId="62" xfId="0" applyFont="1" applyFill="1" applyBorder="1">
      <alignment vertical="center"/>
    </xf>
    <xf numFmtId="0" fontId="15" fillId="0" borderId="63" xfId="0" applyFont="1" applyFill="1" applyBorder="1">
      <alignment vertical="center"/>
    </xf>
    <xf numFmtId="0" fontId="16" fillId="0" borderId="0" xfId="0" applyFont="1" applyFill="1">
      <alignment vertical="center"/>
    </xf>
    <xf numFmtId="0" fontId="15" fillId="0" borderId="65" xfId="0" applyFont="1" applyFill="1" applyBorder="1" applyAlignment="1">
      <alignment horizontal="center" vertical="center"/>
    </xf>
    <xf numFmtId="0" fontId="15" fillId="0" borderId="66" xfId="0" applyFont="1" applyFill="1" applyBorder="1">
      <alignment vertical="center"/>
    </xf>
    <xf numFmtId="0" fontId="15" fillId="0" borderId="65" xfId="0" applyFont="1" applyFill="1" applyBorder="1">
      <alignment vertical="center"/>
    </xf>
    <xf numFmtId="0" fontId="15" fillId="0" borderId="67" xfId="0" applyFont="1" applyFill="1" applyBorder="1">
      <alignment vertical="center"/>
    </xf>
    <xf numFmtId="0" fontId="15" fillId="0" borderId="69" xfId="0" applyFont="1" applyFill="1" applyBorder="1">
      <alignment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37" xfId="0" applyFont="1" applyFill="1" applyBorder="1">
      <alignment vertical="center"/>
    </xf>
    <xf numFmtId="0" fontId="14" fillId="0" borderId="71" xfId="0" applyFont="1" applyFill="1" applyBorder="1">
      <alignment vertical="center"/>
    </xf>
    <xf numFmtId="0" fontId="14" fillId="0" borderId="72" xfId="0" applyFont="1" applyFill="1" applyBorder="1">
      <alignment vertical="center"/>
    </xf>
    <xf numFmtId="0" fontId="14" fillId="0" borderId="74" xfId="0" applyFont="1" applyFill="1" applyBorder="1" applyAlignment="1">
      <alignment horizontal="center" vertical="center"/>
    </xf>
    <xf numFmtId="0" fontId="14" fillId="0" borderId="74" xfId="0" applyFont="1" applyFill="1" applyBorder="1">
      <alignment vertical="center"/>
    </xf>
    <xf numFmtId="0" fontId="14" fillId="0" borderId="75" xfId="0" applyFont="1" applyFill="1" applyBorder="1">
      <alignment vertical="center"/>
    </xf>
    <xf numFmtId="0" fontId="14" fillId="0" borderId="76" xfId="0" applyFont="1" applyFill="1" applyBorder="1">
      <alignment vertical="center"/>
    </xf>
    <xf numFmtId="0" fontId="15" fillId="0" borderId="77" xfId="0" applyFont="1" applyFill="1" applyBorder="1">
      <alignment vertical="center"/>
    </xf>
    <xf numFmtId="0" fontId="15" fillId="0" borderId="78" xfId="0" applyFont="1" applyFill="1" applyBorder="1">
      <alignment vertical="center"/>
    </xf>
    <xf numFmtId="0" fontId="14" fillId="0" borderId="79" xfId="0" applyFont="1" applyFill="1" applyBorder="1">
      <alignment vertical="center"/>
    </xf>
    <xf numFmtId="0" fontId="15" fillId="0" borderId="80" xfId="0" applyFont="1" applyFill="1" applyBorder="1">
      <alignment vertical="center"/>
    </xf>
    <xf numFmtId="0" fontId="15" fillId="0" borderId="81" xfId="0" applyFont="1" applyFill="1" applyBorder="1">
      <alignment vertical="center"/>
    </xf>
    <xf numFmtId="0" fontId="14" fillId="0" borderId="82" xfId="0" applyFont="1" applyFill="1" applyBorder="1">
      <alignment vertical="center"/>
    </xf>
    <xf numFmtId="0" fontId="15" fillId="0" borderId="83" xfId="0" applyFont="1" applyFill="1" applyBorder="1" applyAlignment="1">
      <alignment horizontal="center" vertical="center"/>
    </xf>
    <xf numFmtId="0" fontId="15" fillId="0" borderId="84" xfId="0" applyFont="1" applyFill="1" applyBorder="1">
      <alignment vertical="center"/>
    </xf>
    <xf numFmtId="0" fontId="15" fillId="0" borderId="83" xfId="0" applyFont="1" applyFill="1" applyBorder="1">
      <alignment vertical="center"/>
    </xf>
    <xf numFmtId="0" fontId="15" fillId="0" borderId="85" xfId="0" applyFont="1" applyFill="1" applyBorder="1">
      <alignment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22" xfId="0" applyFont="1" applyFill="1" applyBorder="1">
      <alignment vertical="center"/>
    </xf>
    <xf numFmtId="0" fontId="15" fillId="0" borderId="86" xfId="0" applyFont="1" applyFill="1" applyBorder="1">
      <alignment vertical="center"/>
    </xf>
    <xf numFmtId="0" fontId="15" fillId="0" borderId="87" xfId="0" applyFont="1" applyFill="1" applyBorder="1">
      <alignment vertical="center"/>
    </xf>
    <xf numFmtId="0" fontId="14" fillId="0" borderId="38" xfId="0" applyFont="1" applyFill="1" applyBorder="1">
      <alignment vertical="center"/>
    </xf>
    <xf numFmtId="0" fontId="15" fillId="0" borderId="90" xfId="0" applyFont="1" applyFill="1" applyBorder="1">
      <alignment vertical="center"/>
    </xf>
    <xf numFmtId="0" fontId="15" fillId="0" borderId="89" xfId="0" applyFont="1" applyFill="1" applyBorder="1">
      <alignment vertical="center"/>
    </xf>
    <xf numFmtId="0" fontId="16" fillId="0" borderId="131" xfId="0" applyFont="1" applyFill="1" applyBorder="1">
      <alignment vertical="center"/>
    </xf>
    <xf numFmtId="0" fontId="15" fillId="0" borderId="77" xfId="0" applyFont="1" applyFill="1" applyBorder="1" applyAlignment="1">
      <alignment horizontal="center" vertical="center"/>
    </xf>
    <xf numFmtId="0" fontId="14" fillId="0" borderId="82" xfId="0" applyFont="1" applyFill="1" applyBorder="1" applyAlignment="1">
      <alignment horizontal="center" vertical="center"/>
    </xf>
    <xf numFmtId="0" fontId="15" fillId="0" borderId="12" xfId="0" applyFont="1" applyFill="1" applyBorder="1">
      <alignment vertical="center"/>
    </xf>
    <xf numFmtId="0" fontId="15" fillId="0" borderId="28" xfId="0" applyFont="1" applyFill="1" applyBorder="1">
      <alignment vertical="center"/>
    </xf>
    <xf numFmtId="0" fontId="15" fillId="0" borderId="129" xfId="0" applyFont="1" applyFill="1" applyBorder="1">
      <alignment vertical="center"/>
    </xf>
    <xf numFmtId="0" fontId="15" fillId="0" borderId="128" xfId="0" applyFont="1" applyFill="1" applyBorder="1">
      <alignment vertical="center"/>
    </xf>
    <xf numFmtId="0" fontId="15" fillId="5" borderId="86" xfId="0" applyFont="1" applyFill="1" applyBorder="1">
      <alignment vertical="center"/>
    </xf>
    <xf numFmtId="0" fontId="15" fillId="5" borderId="65" xfId="0" applyFont="1" applyFill="1" applyBorder="1" applyAlignment="1">
      <alignment horizontal="center" vertical="center"/>
    </xf>
    <xf numFmtId="0" fontId="15" fillId="5" borderId="130" xfId="0" applyFont="1" applyFill="1" applyBorder="1">
      <alignment vertical="center"/>
    </xf>
    <xf numFmtId="0" fontId="15" fillId="5" borderId="28" xfId="0" applyFont="1" applyFill="1" applyBorder="1">
      <alignment vertical="center"/>
    </xf>
    <xf numFmtId="0" fontId="15" fillId="5" borderId="129" xfId="0" applyFont="1" applyFill="1" applyBorder="1">
      <alignment vertical="center"/>
    </xf>
    <xf numFmtId="0" fontId="15" fillId="5" borderId="128" xfId="0" applyFont="1" applyFill="1" applyBorder="1">
      <alignment vertical="center"/>
    </xf>
    <xf numFmtId="0" fontId="15" fillId="5" borderId="65" xfId="0" applyFont="1" applyFill="1" applyBorder="1">
      <alignment vertical="center"/>
    </xf>
    <xf numFmtId="0" fontId="15" fillId="5" borderId="69" xfId="0" applyFont="1" applyFill="1" applyBorder="1">
      <alignment vertical="center"/>
    </xf>
    <xf numFmtId="0" fontId="15" fillId="5" borderId="19" xfId="0" applyFont="1" applyFill="1" applyBorder="1" applyAlignment="1">
      <alignment horizontal="center" vertical="center"/>
    </xf>
    <xf numFmtId="0" fontId="15" fillId="5" borderId="19" xfId="0" applyFont="1" applyFill="1" applyBorder="1">
      <alignment vertical="center"/>
    </xf>
    <xf numFmtId="0" fontId="15" fillId="5" borderId="21" xfId="0" applyFont="1" applyFill="1" applyBorder="1">
      <alignment vertical="center"/>
    </xf>
    <xf numFmtId="0" fontId="15" fillId="5" borderId="22" xfId="0" applyFont="1" applyFill="1" applyBorder="1">
      <alignment vertical="center"/>
    </xf>
    <xf numFmtId="0" fontId="15" fillId="0" borderId="60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15" fillId="0" borderId="61" xfId="0" applyFont="1" applyFill="1" applyBorder="1" applyAlignment="1">
      <alignment horizontal="center" vertical="center"/>
    </xf>
    <xf numFmtId="0" fontId="15" fillId="0" borderId="61" xfId="0" applyFont="1" applyFill="1" applyBorder="1" applyAlignment="1">
      <alignment vertical="center"/>
    </xf>
    <xf numFmtId="0" fontId="15" fillId="0" borderId="61" xfId="0" applyFont="1" applyFill="1" applyBorder="1" applyAlignment="1">
      <alignment horizontal="right" vertical="center"/>
    </xf>
    <xf numFmtId="0" fontId="15" fillId="0" borderId="109" xfId="0" applyFont="1" applyFill="1" applyBorder="1" applyAlignment="1">
      <alignment horizontal="center" vertical="center"/>
    </xf>
    <xf numFmtId="178" fontId="15" fillId="0" borderId="93" xfId="0" applyNumberFormat="1" applyFont="1" applyFill="1" applyBorder="1" applyAlignment="1">
      <alignment horizontal="center" vertical="center"/>
    </xf>
    <xf numFmtId="0" fontId="15" fillId="0" borderId="93" xfId="0" applyFont="1" applyFill="1" applyBorder="1">
      <alignment vertical="center"/>
    </xf>
    <xf numFmtId="0" fontId="15" fillId="0" borderId="96" xfId="0" applyFont="1" applyFill="1" applyBorder="1">
      <alignment vertical="center"/>
    </xf>
    <xf numFmtId="0" fontId="23" fillId="0" borderId="0" xfId="0" applyFont="1" applyFill="1" applyAlignment="1"/>
    <xf numFmtId="0" fontId="15" fillId="0" borderId="111" xfId="0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112" xfId="0" applyFont="1" applyFill="1" applyBorder="1" applyAlignment="1">
      <alignment horizontal="center" vertical="center"/>
    </xf>
    <xf numFmtId="178" fontId="15" fillId="0" borderId="101" xfId="0" applyNumberFormat="1" applyFont="1" applyFill="1" applyBorder="1" applyAlignment="1">
      <alignment horizontal="center" vertical="center"/>
    </xf>
    <xf numFmtId="0" fontId="15" fillId="0" borderId="101" xfId="0" applyFont="1" applyFill="1" applyBorder="1">
      <alignment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93" xfId="0" applyFont="1" applyFill="1" applyBorder="1" applyAlignment="1">
      <alignment horizontal="center" vertical="center"/>
    </xf>
    <xf numFmtId="0" fontId="15" fillId="5" borderId="93" xfId="0" applyFont="1" applyFill="1" applyBorder="1" applyAlignment="1">
      <alignment horizontal="center" vertical="center"/>
    </xf>
    <xf numFmtId="0" fontId="15" fillId="5" borderId="93" xfId="0" applyFont="1" applyFill="1" applyBorder="1">
      <alignment vertical="center"/>
    </xf>
    <xf numFmtId="0" fontId="15" fillId="5" borderId="96" xfId="0" applyFont="1" applyFill="1" applyBorder="1">
      <alignment vertical="center"/>
    </xf>
    <xf numFmtId="0" fontId="15" fillId="5" borderId="21" xfId="0" applyFont="1" applyFill="1" applyBorder="1" applyAlignment="1">
      <alignment horizontal="center" vertical="center"/>
    </xf>
    <xf numFmtId="0" fontId="15" fillId="5" borderId="89" xfId="0" applyFont="1" applyFill="1" applyBorder="1">
      <alignment vertical="center"/>
    </xf>
    <xf numFmtId="0" fontId="15" fillId="4" borderId="78" xfId="0" applyFont="1" applyFill="1" applyBorder="1">
      <alignment vertical="center"/>
    </xf>
    <xf numFmtId="0" fontId="15" fillId="4" borderId="59" xfId="0" applyFont="1" applyFill="1" applyBorder="1" applyAlignment="1">
      <alignment horizontal="center" vertical="center"/>
    </xf>
    <xf numFmtId="0" fontId="15" fillId="4" borderId="59" xfId="0" applyFont="1" applyFill="1" applyBorder="1">
      <alignment vertical="center"/>
    </xf>
    <xf numFmtId="0" fontId="15" fillId="4" borderId="62" xfId="0" applyFont="1" applyFill="1" applyBorder="1">
      <alignment vertical="center"/>
    </xf>
    <xf numFmtId="0" fontId="15" fillId="4" borderId="12" xfId="0" applyFont="1" applyFill="1" applyBorder="1">
      <alignment vertical="center"/>
    </xf>
    <xf numFmtId="0" fontId="15" fillId="4" borderId="28" xfId="0" applyFont="1" applyFill="1" applyBorder="1">
      <alignment vertical="center"/>
    </xf>
    <xf numFmtId="0" fontId="15" fillId="4" borderId="129" xfId="0" applyFont="1" applyFill="1" applyBorder="1">
      <alignment vertical="center"/>
    </xf>
    <xf numFmtId="0" fontId="15" fillId="4" borderId="128" xfId="0" applyFont="1" applyFill="1" applyBorder="1">
      <alignment vertical="center"/>
    </xf>
    <xf numFmtId="0" fontId="14" fillId="0" borderId="132" xfId="0" applyFont="1" applyFill="1" applyBorder="1">
      <alignment vertical="center"/>
    </xf>
    <xf numFmtId="0" fontId="15" fillId="0" borderId="131" xfId="0" applyFont="1" applyFill="1" applyBorder="1">
      <alignment vertical="center"/>
    </xf>
    <xf numFmtId="0" fontId="11" fillId="0" borderId="77" xfId="0" applyFont="1" applyBorder="1" applyAlignment="1"/>
    <xf numFmtId="0" fontId="15" fillId="4" borderId="12" xfId="0" applyFont="1" applyFill="1" applyBorder="1" applyAlignment="1">
      <alignment horizontal="center" vertical="center"/>
    </xf>
    <xf numFmtId="0" fontId="15" fillId="4" borderId="88" xfId="0" applyFont="1" applyFill="1" applyBorder="1">
      <alignment vertical="center"/>
    </xf>
    <xf numFmtId="3" fontId="15" fillId="0" borderId="58" xfId="0" applyNumberFormat="1" applyFont="1" applyBorder="1" applyAlignment="1">
      <alignment horizontal="center" vertical="center"/>
    </xf>
    <xf numFmtId="3" fontId="15" fillId="0" borderId="64" xfId="0" applyNumberFormat="1" applyFont="1" applyBorder="1" applyAlignment="1">
      <alignment horizontal="center" vertical="center"/>
    </xf>
    <xf numFmtId="3" fontId="15" fillId="0" borderId="53" xfId="0" applyNumberFormat="1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5" fillId="0" borderId="104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105" xfId="0" applyFont="1" applyBorder="1" applyAlignment="1">
      <alignment horizontal="center" vertical="center"/>
    </xf>
    <xf numFmtId="3" fontId="15" fillId="0" borderId="73" xfId="0" applyNumberFormat="1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/>
    </xf>
    <xf numFmtId="38" fontId="6" fillId="0" borderId="54" xfId="1" applyFont="1" applyFill="1" applyBorder="1" applyAlignment="1">
      <alignment horizontal="center" vertical="center"/>
    </xf>
    <xf numFmtId="38" fontId="6" fillId="0" borderId="89" xfId="1" applyFont="1" applyFill="1" applyBorder="1" applyAlignment="1">
      <alignment horizontal="center" vertical="center"/>
    </xf>
    <xf numFmtId="38" fontId="6" fillId="0" borderId="56" xfId="1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64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5" fillId="0" borderId="73" xfId="0" applyFont="1" applyFill="1" applyBorder="1" applyAlignment="1">
      <alignment horizontal="center" vertical="center"/>
    </xf>
    <xf numFmtId="3" fontId="14" fillId="0" borderId="51" xfId="0" applyNumberFormat="1" applyFont="1" applyFill="1" applyBorder="1" applyAlignment="1">
      <alignment horizontal="center" vertical="center"/>
    </xf>
    <xf numFmtId="3" fontId="14" fillId="0" borderId="53" xfId="0" applyNumberFormat="1" applyFont="1" applyFill="1" applyBorder="1" applyAlignment="1">
      <alignment horizontal="center" vertical="center"/>
    </xf>
    <xf numFmtId="3" fontId="14" fillId="0" borderId="116" xfId="0" applyNumberFormat="1" applyFont="1" applyFill="1" applyBorder="1" applyAlignment="1">
      <alignment horizontal="center" vertical="center"/>
    </xf>
    <xf numFmtId="3" fontId="14" fillId="0" borderId="56" xfId="0" applyNumberFormat="1" applyFont="1" applyFill="1" applyBorder="1" applyAlignment="1">
      <alignment horizontal="center" vertical="center"/>
    </xf>
    <xf numFmtId="3" fontId="6" fillId="0" borderId="51" xfId="0" applyNumberFormat="1" applyFont="1" applyFill="1" applyBorder="1" applyAlignment="1">
      <alignment horizontal="center" vertical="center"/>
    </xf>
    <xf numFmtId="3" fontId="6" fillId="0" borderId="53" xfId="0" applyNumberFormat="1" applyFont="1" applyFill="1" applyBorder="1" applyAlignment="1">
      <alignment horizontal="center" vertical="center"/>
    </xf>
    <xf numFmtId="3" fontId="15" fillId="0" borderId="58" xfId="0" applyNumberFormat="1" applyFont="1" applyFill="1" applyBorder="1" applyAlignment="1">
      <alignment horizontal="center" vertical="center"/>
    </xf>
    <xf numFmtId="3" fontId="15" fillId="0" borderId="64" xfId="0" applyNumberFormat="1" applyFont="1" applyFill="1" applyBorder="1" applyAlignment="1">
      <alignment horizontal="center" vertical="center"/>
    </xf>
    <xf numFmtId="3" fontId="15" fillId="0" borderId="73" xfId="0" applyNumberFormat="1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textRotation="255" wrapText="1"/>
    </xf>
    <xf numFmtId="0" fontId="15" fillId="0" borderId="54" xfId="0" applyFont="1" applyBorder="1" applyAlignment="1">
      <alignment horizontal="center" vertical="center" textRotation="255"/>
    </xf>
    <xf numFmtId="3" fontId="15" fillId="0" borderId="70" xfId="0" applyNumberFormat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70" xfId="0" applyFont="1" applyFill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3" fontId="6" fillId="0" borderId="0" xfId="0" applyNumberFormat="1" applyFont="1" applyFill="1" applyAlignment="1">
      <alignment horizontal="left" vertical="center"/>
    </xf>
    <xf numFmtId="177" fontId="15" fillId="0" borderId="0" xfId="0" applyNumberFormat="1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6" fillId="0" borderId="113" xfId="0" applyFont="1" applyFill="1" applyBorder="1" applyAlignment="1">
      <alignment horizontal="center" vertical="center"/>
    </xf>
    <xf numFmtId="0" fontId="4" fillId="0" borderId="114" xfId="0" applyFont="1" applyBorder="1" applyAlignment="1"/>
    <xf numFmtId="0" fontId="4" fillId="0" borderId="97" xfId="0" applyFont="1" applyBorder="1" applyAlignment="1"/>
    <xf numFmtId="0" fontId="4" fillId="0" borderId="115" xfId="0" applyFont="1" applyBorder="1" applyAlignment="1"/>
    <xf numFmtId="3" fontId="6" fillId="0" borderId="48" xfId="0" applyNumberFormat="1" applyFont="1" applyFill="1" applyBorder="1" applyAlignment="1">
      <alignment horizontal="center" vertical="center"/>
    </xf>
    <xf numFmtId="3" fontId="6" fillId="0" borderId="77" xfId="0" applyNumberFormat="1" applyFont="1" applyFill="1" applyBorder="1" applyAlignment="1">
      <alignment horizontal="center" vertical="center"/>
    </xf>
    <xf numFmtId="3" fontId="6" fillId="0" borderId="49" xfId="0" applyNumberFormat="1" applyFont="1" applyFill="1" applyBorder="1" applyAlignment="1">
      <alignment horizontal="center" vertical="center"/>
    </xf>
    <xf numFmtId="3" fontId="6" fillId="0" borderId="50" xfId="0" applyNumberFormat="1" applyFont="1" applyFill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3" fontId="6" fillId="0" borderId="99" xfId="0" applyNumberFormat="1" applyFont="1" applyFill="1" applyBorder="1" applyAlignment="1">
      <alignment horizontal="center" vertical="center"/>
    </xf>
    <xf numFmtId="3" fontId="6" fillId="0" borderId="97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15" fillId="0" borderId="53" xfId="0" applyNumberFormat="1" applyFont="1" applyFill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113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38" fontId="15" fillId="0" borderId="17" xfId="1" applyFont="1" applyFill="1" applyBorder="1" applyAlignment="1">
      <alignment horizontal="center" vertical="center"/>
    </xf>
    <xf numFmtId="38" fontId="15" fillId="0" borderId="54" xfId="1" applyFont="1" applyFill="1" applyBorder="1" applyAlignment="1">
      <alignment horizontal="center" vertical="center"/>
    </xf>
    <xf numFmtId="38" fontId="15" fillId="0" borderId="116" xfId="1" applyFont="1" applyFill="1" applyBorder="1" applyAlignment="1">
      <alignment horizontal="center" vertical="center"/>
    </xf>
    <xf numFmtId="38" fontId="15" fillId="0" borderId="56" xfId="1" applyFont="1" applyFill="1" applyBorder="1" applyAlignment="1">
      <alignment horizontal="center" vertical="center"/>
    </xf>
    <xf numFmtId="0" fontId="15" fillId="0" borderId="109" xfId="0" applyFont="1" applyFill="1" applyBorder="1" applyAlignment="1">
      <alignment horizontal="center" vertical="center"/>
    </xf>
    <xf numFmtId="0" fontId="15" fillId="0" borderId="111" xfId="0" applyFont="1" applyFill="1" applyBorder="1" applyAlignment="1">
      <alignment horizontal="center" vertical="center"/>
    </xf>
    <xf numFmtId="0" fontId="15" fillId="0" borderId="112" xfId="0" applyFont="1" applyFill="1" applyBorder="1" applyAlignment="1">
      <alignment horizontal="center" vertical="center"/>
    </xf>
    <xf numFmtId="0" fontId="6" fillId="0" borderId="109" xfId="0" applyFont="1" applyFill="1" applyBorder="1" applyAlignment="1">
      <alignment horizontal="center" vertical="center"/>
    </xf>
    <xf numFmtId="0" fontId="6" fillId="0" borderId="111" xfId="0" applyFont="1" applyFill="1" applyBorder="1" applyAlignment="1">
      <alignment horizontal="center" vertical="center"/>
    </xf>
    <xf numFmtId="0" fontId="6" fillId="0" borderId="112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5" fillId="0" borderId="13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textRotation="255" wrapText="1"/>
    </xf>
    <xf numFmtId="0" fontId="15" fillId="0" borderId="101" xfId="0" applyFont="1" applyBorder="1" applyAlignment="1">
      <alignment horizontal="center" vertical="center" textRotation="255"/>
    </xf>
    <xf numFmtId="0" fontId="15" fillId="0" borderId="1" xfId="0" applyFont="1" applyBorder="1" applyAlignment="1">
      <alignment horizontal="center" vertical="center"/>
    </xf>
    <xf numFmtId="0" fontId="15" fillId="0" borderId="110" xfId="0" applyFont="1" applyBorder="1" applyAlignment="1">
      <alignment horizontal="center" vertical="center"/>
    </xf>
    <xf numFmtId="0" fontId="12" fillId="0" borderId="111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177" fontId="15" fillId="0" borderId="0" xfId="0" applyNumberFormat="1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15" fillId="0" borderId="113" xfId="0" applyFont="1" applyFill="1" applyBorder="1" applyAlignment="1">
      <alignment horizontal="center" vertical="center"/>
    </xf>
    <xf numFmtId="0" fontId="15" fillId="0" borderId="114" xfId="0" applyFont="1" applyFill="1" applyBorder="1" applyAlignment="1">
      <alignment horizontal="center" vertical="center"/>
    </xf>
    <xf numFmtId="0" fontId="15" fillId="0" borderId="97" xfId="0" applyFont="1" applyFill="1" applyBorder="1" applyAlignment="1">
      <alignment horizontal="center" vertical="center"/>
    </xf>
    <xf numFmtId="0" fontId="15" fillId="0" borderId="115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109" xfId="0" applyFont="1" applyBorder="1" applyAlignment="1">
      <alignment horizontal="center" vertical="center"/>
    </xf>
    <xf numFmtId="0" fontId="15" fillId="0" borderId="93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36D5DCCC-6116-482A-8807-2B1A6EB69A31}"/>
    <cellStyle name="標準" xfId="0" builtinId="0"/>
    <cellStyle name="標準 2" xfId="2" xr:uid="{C2DAA45E-FDD5-45F9-80B8-B1964432D2A1}"/>
  </cellStyles>
  <dxfs count="39"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/>
      </font>
    </dxf>
    <dxf>
      <font>
        <b/>
        <i/>
      </font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9A797-B37E-4C02-8709-C69AFFC426A6}">
  <sheetPr>
    <pageSetUpPr fitToPage="1"/>
  </sheetPr>
  <dimension ref="A1:AO93"/>
  <sheetViews>
    <sheetView showZeros="0" view="pageBreakPreview" topLeftCell="A45" zoomScale="71" zoomScaleNormal="100" zoomScaleSheetLayoutView="100" workbookViewId="0">
      <selection activeCell="AA65" sqref="AA65"/>
    </sheetView>
  </sheetViews>
  <sheetFormatPr defaultRowHeight="14.25"/>
  <cols>
    <col min="1" max="1" width="5.625" style="14" customWidth="1"/>
    <col min="2" max="2" width="9" style="14"/>
    <col min="3" max="3" width="3.75" style="15" customWidth="1"/>
    <col min="4" max="4" width="11.875" style="15" hidden="1" customWidth="1"/>
    <col min="5" max="5" width="9.375" style="16" customWidth="1"/>
    <col min="6" max="6" width="5.5" style="17" customWidth="1"/>
    <col min="7" max="7" width="6.875" style="17" customWidth="1"/>
    <col min="8" max="8" width="5.5" style="17" customWidth="1"/>
    <col min="9" max="9" width="6.875" style="17" customWidth="1"/>
    <col min="10" max="10" width="5.5" style="17" customWidth="1"/>
    <col min="11" max="11" width="6.875" style="17" customWidth="1"/>
    <col min="12" max="12" width="5.5" style="17" customWidth="1"/>
    <col min="13" max="13" width="6.875" style="17" customWidth="1"/>
    <col min="14" max="14" width="5.5" style="17" customWidth="1"/>
    <col min="15" max="15" width="6.875" style="17" customWidth="1"/>
    <col min="16" max="16" width="5.5" style="17" customWidth="1"/>
    <col min="17" max="17" width="6.875" style="17" customWidth="1"/>
    <col min="18" max="18" width="5.5" style="14" customWidth="1"/>
    <col min="19" max="19" width="7.5" style="14" customWidth="1"/>
    <col min="20" max="20" width="5" style="18" customWidth="1"/>
    <col min="21" max="21" width="9.0625" style="143" customWidth="1"/>
    <col min="22" max="22" width="5.5625" style="144" customWidth="1"/>
    <col min="23" max="23" width="4.8125" style="144" customWidth="1"/>
    <col min="24" max="28" width="4.6875" style="144" customWidth="1"/>
    <col min="29" max="29" width="4.75" style="144" customWidth="1"/>
    <col min="30" max="30" width="5.625" style="144" customWidth="1"/>
    <col min="31" max="31" width="2.9375" style="145" customWidth="1"/>
    <col min="32" max="32" width="9.0625" style="143" customWidth="1"/>
    <col min="33" max="33" width="5.5625" style="144" customWidth="1"/>
    <col min="34" max="39" width="4.6875" style="144" customWidth="1"/>
    <col min="40" max="40" width="4.75" style="144" customWidth="1"/>
    <col min="41" max="41" width="5.625" style="144" customWidth="1"/>
    <col min="42" max="253" width="9" style="14"/>
    <col min="254" max="254" width="5.625" style="14" customWidth="1"/>
    <col min="255" max="255" width="9" style="14"/>
    <col min="256" max="256" width="3.75" style="14" customWidth="1"/>
    <col min="257" max="257" width="0" style="14" hidden="1" customWidth="1"/>
    <col min="258" max="258" width="9.375" style="14" customWidth="1"/>
    <col min="259" max="259" width="5.5" style="14" customWidth="1"/>
    <col min="260" max="260" width="6.875" style="14" customWidth="1"/>
    <col min="261" max="261" width="5.5" style="14" customWidth="1"/>
    <col min="262" max="262" width="6.875" style="14" customWidth="1"/>
    <col min="263" max="263" width="5.5" style="14" customWidth="1"/>
    <col min="264" max="264" width="6.875" style="14" customWidth="1"/>
    <col min="265" max="265" width="5.5" style="14" customWidth="1"/>
    <col min="266" max="266" width="6.875" style="14" customWidth="1"/>
    <col min="267" max="267" width="5.5" style="14" customWidth="1"/>
    <col min="268" max="268" width="6.875" style="14" customWidth="1"/>
    <col min="269" max="269" width="5.5" style="14" customWidth="1"/>
    <col min="270" max="270" width="6.875" style="14" customWidth="1"/>
    <col min="271" max="271" width="5.5" style="14" customWidth="1"/>
    <col min="272" max="272" width="7.5" style="14" customWidth="1"/>
    <col min="273" max="273" width="5" style="14" customWidth="1"/>
    <col min="274" max="274" width="9" style="14"/>
    <col min="275" max="275" width="5.5" style="14" customWidth="1"/>
    <col min="276" max="281" width="4.625" style="14" customWidth="1"/>
    <col min="282" max="282" width="4.75" style="14" customWidth="1"/>
    <col min="283" max="283" width="5.625" style="14" customWidth="1"/>
    <col min="284" max="284" width="2.875" style="14" customWidth="1"/>
    <col min="285" max="285" width="9" style="14"/>
    <col min="286" max="286" width="5.5" style="14" customWidth="1"/>
    <col min="287" max="292" width="4.625" style="14" customWidth="1"/>
    <col min="293" max="293" width="4.75" style="14" customWidth="1"/>
    <col min="294" max="294" width="5.625" style="14" customWidth="1"/>
    <col min="295" max="509" width="9" style="14"/>
    <col min="510" max="510" width="5.625" style="14" customWidth="1"/>
    <col min="511" max="511" width="9" style="14"/>
    <col min="512" max="512" width="3.75" style="14" customWidth="1"/>
    <col min="513" max="513" width="0" style="14" hidden="1" customWidth="1"/>
    <col min="514" max="514" width="9.375" style="14" customWidth="1"/>
    <col min="515" max="515" width="5.5" style="14" customWidth="1"/>
    <col min="516" max="516" width="6.875" style="14" customWidth="1"/>
    <col min="517" max="517" width="5.5" style="14" customWidth="1"/>
    <col min="518" max="518" width="6.875" style="14" customWidth="1"/>
    <col min="519" max="519" width="5.5" style="14" customWidth="1"/>
    <col min="520" max="520" width="6.875" style="14" customWidth="1"/>
    <col min="521" max="521" width="5.5" style="14" customWidth="1"/>
    <col min="522" max="522" width="6.875" style="14" customWidth="1"/>
    <col min="523" max="523" width="5.5" style="14" customWidth="1"/>
    <col min="524" max="524" width="6.875" style="14" customWidth="1"/>
    <col min="525" max="525" width="5.5" style="14" customWidth="1"/>
    <col min="526" max="526" width="6.875" style="14" customWidth="1"/>
    <col min="527" max="527" width="5.5" style="14" customWidth="1"/>
    <col min="528" max="528" width="7.5" style="14" customWidth="1"/>
    <col min="529" max="529" width="5" style="14" customWidth="1"/>
    <col min="530" max="530" width="9" style="14"/>
    <col min="531" max="531" width="5.5" style="14" customWidth="1"/>
    <col min="532" max="537" width="4.625" style="14" customWidth="1"/>
    <col min="538" max="538" width="4.75" style="14" customWidth="1"/>
    <col min="539" max="539" width="5.625" style="14" customWidth="1"/>
    <col min="540" max="540" width="2.875" style="14" customWidth="1"/>
    <col min="541" max="541" width="9" style="14"/>
    <col min="542" max="542" width="5.5" style="14" customWidth="1"/>
    <col min="543" max="548" width="4.625" style="14" customWidth="1"/>
    <col min="549" max="549" width="4.75" style="14" customWidth="1"/>
    <col min="550" max="550" width="5.625" style="14" customWidth="1"/>
    <col min="551" max="765" width="9" style="14"/>
    <col min="766" max="766" width="5.625" style="14" customWidth="1"/>
    <col min="767" max="767" width="9" style="14"/>
    <col min="768" max="768" width="3.75" style="14" customWidth="1"/>
    <col min="769" max="769" width="0" style="14" hidden="1" customWidth="1"/>
    <col min="770" max="770" width="9.375" style="14" customWidth="1"/>
    <col min="771" max="771" width="5.5" style="14" customWidth="1"/>
    <col min="772" max="772" width="6.875" style="14" customWidth="1"/>
    <col min="773" max="773" width="5.5" style="14" customWidth="1"/>
    <col min="774" max="774" width="6.875" style="14" customWidth="1"/>
    <col min="775" max="775" width="5.5" style="14" customWidth="1"/>
    <col min="776" max="776" width="6.875" style="14" customWidth="1"/>
    <col min="777" max="777" width="5.5" style="14" customWidth="1"/>
    <col min="778" max="778" width="6.875" style="14" customWidth="1"/>
    <col min="779" max="779" width="5.5" style="14" customWidth="1"/>
    <col min="780" max="780" width="6.875" style="14" customWidth="1"/>
    <col min="781" max="781" width="5.5" style="14" customWidth="1"/>
    <col min="782" max="782" width="6.875" style="14" customWidth="1"/>
    <col min="783" max="783" width="5.5" style="14" customWidth="1"/>
    <col min="784" max="784" width="7.5" style="14" customWidth="1"/>
    <col min="785" max="785" width="5" style="14" customWidth="1"/>
    <col min="786" max="786" width="9" style="14"/>
    <col min="787" max="787" width="5.5" style="14" customWidth="1"/>
    <col min="788" max="793" width="4.625" style="14" customWidth="1"/>
    <col min="794" max="794" width="4.75" style="14" customWidth="1"/>
    <col min="795" max="795" width="5.625" style="14" customWidth="1"/>
    <col min="796" max="796" width="2.875" style="14" customWidth="1"/>
    <col min="797" max="797" width="9" style="14"/>
    <col min="798" max="798" width="5.5" style="14" customWidth="1"/>
    <col min="799" max="804" width="4.625" style="14" customWidth="1"/>
    <col min="805" max="805" width="4.75" style="14" customWidth="1"/>
    <col min="806" max="806" width="5.625" style="14" customWidth="1"/>
    <col min="807" max="1021" width="9" style="14"/>
    <col min="1022" max="1022" width="5.625" style="14" customWidth="1"/>
    <col min="1023" max="1023" width="9" style="14"/>
    <col min="1024" max="1024" width="3.75" style="14" customWidth="1"/>
    <col min="1025" max="1025" width="0" style="14" hidden="1" customWidth="1"/>
    <col min="1026" max="1026" width="9.375" style="14" customWidth="1"/>
    <col min="1027" max="1027" width="5.5" style="14" customWidth="1"/>
    <col min="1028" max="1028" width="6.875" style="14" customWidth="1"/>
    <col min="1029" max="1029" width="5.5" style="14" customWidth="1"/>
    <col min="1030" max="1030" width="6.875" style="14" customWidth="1"/>
    <col min="1031" max="1031" width="5.5" style="14" customWidth="1"/>
    <col min="1032" max="1032" width="6.875" style="14" customWidth="1"/>
    <col min="1033" max="1033" width="5.5" style="14" customWidth="1"/>
    <col min="1034" max="1034" width="6.875" style="14" customWidth="1"/>
    <col min="1035" max="1035" width="5.5" style="14" customWidth="1"/>
    <col min="1036" max="1036" width="6.875" style="14" customWidth="1"/>
    <col min="1037" max="1037" width="5.5" style="14" customWidth="1"/>
    <col min="1038" max="1038" width="6.875" style="14" customWidth="1"/>
    <col min="1039" max="1039" width="5.5" style="14" customWidth="1"/>
    <col min="1040" max="1040" width="7.5" style="14" customWidth="1"/>
    <col min="1041" max="1041" width="5" style="14" customWidth="1"/>
    <col min="1042" max="1042" width="9" style="14"/>
    <col min="1043" max="1043" width="5.5" style="14" customWidth="1"/>
    <col min="1044" max="1049" width="4.625" style="14" customWidth="1"/>
    <col min="1050" max="1050" width="4.75" style="14" customWidth="1"/>
    <col min="1051" max="1051" width="5.625" style="14" customWidth="1"/>
    <col min="1052" max="1052" width="2.875" style="14" customWidth="1"/>
    <col min="1053" max="1053" width="9" style="14"/>
    <col min="1054" max="1054" width="5.5" style="14" customWidth="1"/>
    <col min="1055" max="1060" width="4.625" style="14" customWidth="1"/>
    <col min="1061" max="1061" width="4.75" style="14" customWidth="1"/>
    <col min="1062" max="1062" width="5.625" style="14" customWidth="1"/>
    <col min="1063" max="1277" width="9" style="14"/>
    <col min="1278" max="1278" width="5.625" style="14" customWidth="1"/>
    <col min="1279" max="1279" width="9" style="14"/>
    <col min="1280" max="1280" width="3.75" style="14" customWidth="1"/>
    <col min="1281" max="1281" width="0" style="14" hidden="1" customWidth="1"/>
    <col min="1282" max="1282" width="9.375" style="14" customWidth="1"/>
    <col min="1283" max="1283" width="5.5" style="14" customWidth="1"/>
    <col min="1284" max="1284" width="6.875" style="14" customWidth="1"/>
    <col min="1285" max="1285" width="5.5" style="14" customWidth="1"/>
    <col min="1286" max="1286" width="6.875" style="14" customWidth="1"/>
    <col min="1287" max="1287" width="5.5" style="14" customWidth="1"/>
    <col min="1288" max="1288" width="6.875" style="14" customWidth="1"/>
    <col min="1289" max="1289" width="5.5" style="14" customWidth="1"/>
    <col min="1290" max="1290" width="6.875" style="14" customWidth="1"/>
    <col min="1291" max="1291" width="5.5" style="14" customWidth="1"/>
    <col min="1292" max="1292" width="6.875" style="14" customWidth="1"/>
    <col min="1293" max="1293" width="5.5" style="14" customWidth="1"/>
    <col min="1294" max="1294" width="6.875" style="14" customWidth="1"/>
    <col min="1295" max="1295" width="5.5" style="14" customWidth="1"/>
    <col min="1296" max="1296" width="7.5" style="14" customWidth="1"/>
    <col min="1297" max="1297" width="5" style="14" customWidth="1"/>
    <col min="1298" max="1298" width="9" style="14"/>
    <col min="1299" max="1299" width="5.5" style="14" customWidth="1"/>
    <col min="1300" max="1305" width="4.625" style="14" customWidth="1"/>
    <col min="1306" max="1306" width="4.75" style="14" customWidth="1"/>
    <col min="1307" max="1307" width="5.625" style="14" customWidth="1"/>
    <col min="1308" max="1308" width="2.875" style="14" customWidth="1"/>
    <col min="1309" max="1309" width="9" style="14"/>
    <col min="1310" max="1310" width="5.5" style="14" customWidth="1"/>
    <col min="1311" max="1316" width="4.625" style="14" customWidth="1"/>
    <col min="1317" max="1317" width="4.75" style="14" customWidth="1"/>
    <col min="1318" max="1318" width="5.625" style="14" customWidth="1"/>
    <col min="1319" max="1533" width="9" style="14"/>
    <col min="1534" max="1534" width="5.625" style="14" customWidth="1"/>
    <col min="1535" max="1535" width="9" style="14"/>
    <col min="1536" max="1536" width="3.75" style="14" customWidth="1"/>
    <col min="1537" max="1537" width="0" style="14" hidden="1" customWidth="1"/>
    <col min="1538" max="1538" width="9.375" style="14" customWidth="1"/>
    <col min="1539" max="1539" width="5.5" style="14" customWidth="1"/>
    <col min="1540" max="1540" width="6.875" style="14" customWidth="1"/>
    <col min="1541" max="1541" width="5.5" style="14" customWidth="1"/>
    <col min="1542" max="1542" width="6.875" style="14" customWidth="1"/>
    <col min="1543" max="1543" width="5.5" style="14" customWidth="1"/>
    <col min="1544" max="1544" width="6.875" style="14" customWidth="1"/>
    <col min="1545" max="1545" width="5.5" style="14" customWidth="1"/>
    <col min="1546" max="1546" width="6.875" style="14" customWidth="1"/>
    <col min="1547" max="1547" width="5.5" style="14" customWidth="1"/>
    <col min="1548" max="1548" width="6.875" style="14" customWidth="1"/>
    <col min="1549" max="1549" width="5.5" style="14" customWidth="1"/>
    <col min="1550" max="1550" width="6.875" style="14" customWidth="1"/>
    <col min="1551" max="1551" width="5.5" style="14" customWidth="1"/>
    <col min="1552" max="1552" width="7.5" style="14" customWidth="1"/>
    <col min="1553" max="1553" width="5" style="14" customWidth="1"/>
    <col min="1554" max="1554" width="9" style="14"/>
    <col min="1555" max="1555" width="5.5" style="14" customWidth="1"/>
    <col min="1556" max="1561" width="4.625" style="14" customWidth="1"/>
    <col min="1562" max="1562" width="4.75" style="14" customWidth="1"/>
    <col min="1563" max="1563" width="5.625" style="14" customWidth="1"/>
    <col min="1564" max="1564" width="2.875" style="14" customWidth="1"/>
    <col min="1565" max="1565" width="9" style="14"/>
    <col min="1566" max="1566" width="5.5" style="14" customWidth="1"/>
    <col min="1567" max="1572" width="4.625" style="14" customWidth="1"/>
    <col min="1573" max="1573" width="4.75" style="14" customWidth="1"/>
    <col min="1574" max="1574" width="5.625" style="14" customWidth="1"/>
    <col min="1575" max="1789" width="9" style="14"/>
    <col min="1790" max="1790" width="5.625" style="14" customWidth="1"/>
    <col min="1791" max="1791" width="9" style="14"/>
    <col min="1792" max="1792" width="3.75" style="14" customWidth="1"/>
    <col min="1793" max="1793" width="0" style="14" hidden="1" customWidth="1"/>
    <col min="1794" max="1794" width="9.375" style="14" customWidth="1"/>
    <col min="1795" max="1795" width="5.5" style="14" customWidth="1"/>
    <col min="1796" max="1796" width="6.875" style="14" customWidth="1"/>
    <col min="1797" max="1797" width="5.5" style="14" customWidth="1"/>
    <col min="1798" max="1798" width="6.875" style="14" customWidth="1"/>
    <col min="1799" max="1799" width="5.5" style="14" customWidth="1"/>
    <col min="1800" max="1800" width="6.875" style="14" customWidth="1"/>
    <col min="1801" max="1801" width="5.5" style="14" customWidth="1"/>
    <col min="1802" max="1802" width="6.875" style="14" customWidth="1"/>
    <col min="1803" max="1803" width="5.5" style="14" customWidth="1"/>
    <col min="1804" max="1804" width="6.875" style="14" customWidth="1"/>
    <col min="1805" max="1805" width="5.5" style="14" customWidth="1"/>
    <col min="1806" max="1806" width="6.875" style="14" customWidth="1"/>
    <col min="1807" max="1807" width="5.5" style="14" customWidth="1"/>
    <col min="1808" max="1808" width="7.5" style="14" customWidth="1"/>
    <col min="1809" max="1809" width="5" style="14" customWidth="1"/>
    <col min="1810" max="1810" width="9" style="14"/>
    <col min="1811" max="1811" width="5.5" style="14" customWidth="1"/>
    <col min="1812" max="1817" width="4.625" style="14" customWidth="1"/>
    <col min="1818" max="1818" width="4.75" style="14" customWidth="1"/>
    <col min="1819" max="1819" width="5.625" style="14" customWidth="1"/>
    <col min="1820" max="1820" width="2.875" style="14" customWidth="1"/>
    <col min="1821" max="1821" width="9" style="14"/>
    <col min="1822" max="1822" width="5.5" style="14" customWidth="1"/>
    <col min="1823" max="1828" width="4.625" style="14" customWidth="1"/>
    <col min="1829" max="1829" width="4.75" style="14" customWidth="1"/>
    <col min="1830" max="1830" width="5.625" style="14" customWidth="1"/>
    <col min="1831" max="2045" width="9" style="14"/>
    <col min="2046" max="2046" width="5.625" style="14" customWidth="1"/>
    <col min="2047" max="2047" width="9" style="14"/>
    <col min="2048" max="2048" width="3.75" style="14" customWidth="1"/>
    <col min="2049" max="2049" width="0" style="14" hidden="1" customWidth="1"/>
    <col min="2050" max="2050" width="9.375" style="14" customWidth="1"/>
    <col min="2051" max="2051" width="5.5" style="14" customWidth="1"/>
    <col min="2052" max="2052" width="6.875" style="14" customWidth="1"/>
    <col min="2053" max="2053" width="5.5" style="14" customWidth="1"/>
    <col min="2054" max="2054" width="6.875" style="14" customWidth="1"/>
    <col min="2055" max="2055" width="5.5" style="14" customWidth="1"/>
    <col min="2056" max="2056" width="6.875" style="14" customWidth="1"/>
    <col min="2057" max="2057" width="5.5" style="14" customWidth="1"/>
    <col min="2058" max="2058" width="6.875" style="14" customWidth="1"/>
    <col min="2059" max="2059" width="5.5" style="14" customWidth="1"/>
    <col min="2060" max="2060" width="6.875" style="14" customWidth="1"/>
    <col min="2061" max="2061" width="5.5" style="14" customWidth="1"/>
    <col min="2062" max="2062" width="6.875" style="14" customWidth="1"/>
    <col min="2063" max="2063" width="5.5" style="14" customWidth="1"/>
    <col min="2064" max="2064" width="7.5" style="14" customWidth="1"/>
    <col min="2065" max="2065" width="5" style="14" customWidth="1"/>
    <col min="2066" max="2066" width="9" style="14"/>
    <col min="2067" max="2067" width="5.5" style="14" customWidth="1"/>
    <col min="2068" max="2073" width="4.625" style="14" customWidth="1"/>
    <col min="2074" max="2074" width="4.75" style="14" customWidth="1"/>
    <col min="2075" max="2075" width="5.625" style="14" customWidth="1"/>
    <col min="2076" max="2076" width="2.875" style="14" customWidth="1"/>
    <col min="2077" max="2077" width="9" style="14"/>
    <col min="2078" max="2078" width="5.5" style="14" customWidth="1"/>
    <col min="2079" max="2084" width="4.625" style="14" customWidth="1"/>
    <col min="2085" max="2085" width="4.75" style="14" customWidth="1"/>
    <col min="2086" max="2086" width="5.625" style="14" customWidth="1"/>
    <col min="2087" max="2301" width="9" style="14"/>
    <col min="2302" max="2302" width="5.625" style="14" customWidth="1"/>
    <col min="2303" max="2303" width="9" style="14"/>
    <col min="2304" max="2304" width="3.75" style="14" customWidth="1"/>
    <col min="2305" max="2305" width="0" style="14" hidden="1" customWidth="1"/>
    <col min="2306" max="2306" width="9.375" style="14" customWidth="1"/>
    <col min="2307" max="2307" width="5.5" style="14" customWidth="1"/>
    <col min="2308" max="2308" width="6.875" style="14" customWidth="1"/>
    <col min="2309" max="2309" width="5.5" style="14" customWidth="1"/>
    <col min="2310" max="2310" width="6.875" style="14" customWidth="1"/>
    <col min="2311" max="2311" width="5.5" style="14" customWidth="1"/>
    <col min="2312" max="2312" width="6.875" style="14" customWidth="1"/>
    <col min="2313" max="2313" width="5.5" style="14" customWidth="1"/>
    <col min="2314" max="2314" width="6.875" style="14" customWidth="1"/>
    <col min="2315" max="2315" width="5.5" style="14" customWidth="1"/>
    <col min="2316" max="2316" width="6.875" style="14" customWidth="1"/>
    <col min="2317" max="2317" width="5.5" style="14" customWidth="1"/>
    <col min="2318" max="2318" width="6.875" style="14" customWidth="1"/>
    <col min="2319" max="2319" width="5.5" style="14" customWidth="1"/>
    <col min="2320" max="2320" width="7.5" style="14" customWidth="1"/>
    <col min="2321" max="2321" width="5" style="14" customWidth="1"/>
    <col min="2322" max="2322" width="9" style="14"/>
    <col min="2323" max="2323" width="5.5" style="14" customWidth="1"/>
    <col min="2324" max="2329" width="4.625" style="14" customWidth="1"/>
    <col min="2330" max="2330" width="4.75" style="14" customWidth="1"/>
    <col min="2331" max="2331" width="5.625" style="14" customWidth="1"/>
    <col min="2332" max="2332" width="2.875" style="14" customWidth="1"/>
    <col min="2333" max="2333" width="9" style="14"/>
    <col min="2334" max="2334" width="5.5" style="14" customWidth="1"/>
    <col min="2335" max="2340" width="4.625" style="14" customWidth="1"/>
    <col min="2341" max="2341" width="4.75" style="14" customWidth="1"/>
    <col min="2342" max="2342" width="5.625" style="14" customWidth="1"/>
    <col min="2343" max="2557" width="9" style="14"/>
    <col min="2558" max="2558" width="5.625" style="14" customWidth="1"/>
    <col min="2559" max="2559" width="9" style="14"/>
    <col min="2560" max="2560" width="3.75" style="14" customWidth="1"/>
    <col min="2561" max="2561" width="0" style="14" hidden="1" customWidth="1"/>
    <col min="2562" max="2562" width="9.375" style="14" customWidth="1"/>
    <col min="2563" max="2563" width="5.5" style="14" customWidth="1"/>
    <col min="2564" max="2564" width="6.875" style="14" customWidth="1"/>
    <col min="2565" max="2565" width="5.5" style="14" customWidth="1"/>
    <col min="2566" max="2566" width="6.875" style="14" customWidth="1"/>
    <col min="2567" max="2567" width="5.5" style="14" customWidth="1"/>
    <col min="2568" max="2568" width="6.875" style="14" customWidth="1"/>
    <col min="2569" max="2569" width="5.5" style="14" customWidth="1"/>
    <col min="2570" max="2570" width="6.875" style="14" customWidth="1"/>
    <col min="2571" max="2571" width="5.5" style="14" customWidth="1"/>
    <col min="2572" max="2572" width="6.875" style="14" customWidth="1"/>
    <col min="2573" max="2573" width="5.5" style="14" customWidth="1"/>
    <col min="2574" max="2574" width="6.875" style="14" customWidth="1"/>
    <col min="2575" max="2575" width="5.5" style="14" customWidth="1"/>
    <col min="2576" max="2576" width="7.5" style="14" customWidth="1"/>
    <col min="2577" max="2577" width="5" style="14" customWidth="1"/>
    <col min="2578" max="2578" width="9" style="14"/>
    <col min="2579" max="2579" width="5.5" style="14" customWidth="1"/>
    <col min="2580" max="2585" width="4.625" style="14" customWidth="1"/>
    <col min="2586" max="2586" width="4.75" style="14" customWidth="1"/>
    <col min="2587" max="2587" width="5.625" style="14" customWidth="1"/>
    <col min="2588" max="2588" width="2.875" style="14" customWidth="1"/>
    <col min="2589" max="2589" width="9" style="14"/>
    <col min="2590" max="2590" width="5.5" style="14" customWidth="1"/>
    <col min="2591" max="2596" width="4.625" style="14" customWidth="1"/>
    <col min="2597" max="2597" width="4.75" style="14" customWidth="1"/>
    <col min="2598" max="2598" width="5.625" style="14" customWidth="1"/>
    <col min="2599" max="2813" width="9" style="14"/>
    <col min="2814" max="2814" width="5.625" style="14" customWidth="1"/>
    <col min="2815" max="2815" width="9" style="14"/>
    <col min="2816" max="2816" width="3.75" style="14" customWidth="1"/>
    <col min="2817" max="2817" width="0" style="14" hidden="1" customWidth="1"/>
    <col min="2818" max="2818" width="9.375" style="14" customWidth="1"/>
    <col min="2819" max="2819" width="5.5" style="14" customWidth="1"/>
    <col min="2820" max="2820" width="6.875" style="14" customWidth="1"/>
    <col min="2821" max="2821" width="5.5" style="14" customWidth="1"/>
    <col min="2822" max="2822" width="6.875" style="14" customWidth="1"/>
    <col min="2823" max="2823" width="5.5" style="14" customWidth="1"/>
    <col min="2824" max="2824" width="6.875" style="14" customWidth="1"/>
    <col min="2825" max="2825" width="5.5" style="14" customWidth="1"/>
    <col min="2826" max="2826" width="6.875" style="14" customWidth="1"/>
    <col min="2827" max="2827" width="5.5" style="14" customWidth="1"/>
    <col min="2828" max="2828" width="6.875" style="14" customWidth="1"/>
    <col min="2829" max="2829" width="5.5" style="14" customWidth="1"/>
    <col min="2830" max="2830" width="6.875" style="14" customWidth="1"/>
    <col min="2831" max="2831" width="5.5" style="14" customWidth="1"/>
    <col min="2832" max="2832" width="7.5" style="14" customWidth="1"/>
    <col min="2833" max="2833" width="5" style="14" customWidth="1"/>
    <col min="2834" max="2834" width="9" style="14"/>
    <col min="2835" max="2835" width="5.5" style="14" customWidth="1"/>
    <col min="2836" max="2841" width="4.625" style="14" customWidth="1"/>
    <col min="2842" max="2842" width="4.75" style="14" customWidth="1"/>
    <col min="2843" max="2843" width="5.625" style="14" customWidth="1"/>
    <col min="2844" max="2844" width="2.875" style="14" customWidth="1"/>
    <col min="2845" max="2845" width="9" style="14"/>
    <col min="2846" max="2846" width="5.5" style="14" customWidth="1"/>
    <col min="2847" max="2852" width="4.625" style="14" customWidth="1"/>
    <col min="2853" max="2853" width="4.75" style="14" customWidth="1"/>
    <col min="2854" max="2854" width="5.625" style="14" customWidth="1"/>
    <col min="2855" max="3069" width="9" style="14"/>
    <col min="3070" max="3070" width="5.625" style="14" customWidth="1"/>
    <col min="3071" max="3071" width="9" style="14"/>
    <col min="3072" max="3072" width="3.75" style="14" customWidth="1"/>
    <col min="3073" max="3073" width="0" style="14" hidden="1" customWidth="1"/>
    <col min="3074" max="3074" width="9.375" style="14" customWidth="1"/>
    <col min="3075" max="3075" width="5.5" style="14" customWidth="1"/>
    <col min="3076" max="3076" width="6.875" style="14" customWidth="1"/>
    <col min="3077" max="3077" width="5.5" style="14" customWidth="1"/>
    <col min="3078" max="3078" width="6.875" style="14" customWidth="1"/>
    <col min="3079" max="3079" width="5.5" style="14" customWidth="1"/>
    <col min="3080" max="3080" width="6.875" style="14" customWidth="1"/>
    <col min="3081" max="3081" width="5.5" style="14" customWidth="1"/>
    <col min="3082" max="3082" width="6.875" style="14" customWidth="1"/>
    <col min="3083" max="3083" width="5.5" style="14" customWidth="1"/>
    <col min="3084" max="3084" width="6.875" style="14" customWidth="1"/>
    <col min="3085" max="3085" width="5.5" style="14" customWidth="1"/>
    <col min="3086" max="3086" width="6.875" style="14" customWidth="1"/>
    <col min="3087" max="3087" width="5.5" style="14" customWidth="1"/>
    <col min="3088" max="3088" width="7.5" style="14" customWidth="1"/>
    <col min="3089" max="3089" width="5" style="14" customWidth="1"/>
    <col min="3090" max="3090" width="9" style="14"/>
    <col min="3091" max="3091" width="5.5" style="14" customWidth="1"/>
    <col min="3092" max="3097" width="4.625" style="14" customWidth="1"/>
    <col min="3098" max="3098" width="4.75" style="14" customWidth="1"/>
    <col min="3099" max="3099" width="5.625" style="14" customWidth="1"/>
    <col min="3100" max="3100" width="2.875" style="14" customWidth="1"/>
    <col min="3101" max="3101" width="9" style="14"/>
    <col min="3102" max="3102" width="5.5" style="14" customWidth="1"/>
    <col min="3103" max="3108" width="4.625" style="14" customWidth="1"/>
    <col min="3109" max="3109" width="4.75" style="14" customWidth="1"/>
    <col min="3110" max="3110" width="5.625" style="14" customWidth="1"/>
    <col min="3111" max="3325" width="9" style="14"/>
    <col min="3326" max="3326" width="5.625" style="14" customWidth="1"/>
    <col min="3327" max="3327" width="9" style="14"/>
    <col min="3328" max="3328" width="3.75" style="14" customWidth="1"/>
    <col min="3329" max="3329" width="0" style="14" hidden="1" customWidth="1"/>
    <col min="3330" max="3330" width="9.375" style="14" customWidth="1"/>
    <col min="3331" max="3331" width="5.5" style="14" customWidth="1"/>
    <col min="3332" max="3332" width="6.875" style="14" customWidth="1"/>
    <col min="3333" max="3333" width="5.5" style="14" customWidth="1"/>
    <col min="3334" max="3334" width="6.875" style="14" customWidth="1"/>
    <col min="3335" max="3335" width="5.5" style="14" customWidth="1"/>
    <col min="3336" max="3336" width="6.875" style="14" customWidth="1"/>
    <col min="3337" max="3337" width="5.5" style="14" customWidth="1"/>
    <col min="3338" max="3338" width="6.875" style="14" customWidth="1"/>
    <col min="3339" max="3339" width="5.5" style="14" customWidth="1"/>
    <col min="3340" max="3340" width="6.875" style="14" customWidth="1"/>
    <col min="3341" max="3341" width="5.5" style="14" customWidth="1"/>
    <col min="3342" max="3342" width="6.875" style="14" customWidth="1"/>
    <col min="3343" max="3343" width="5.5" style="14" customWidth="1"/>
    <col min="3344" max="3344" width="7.5" style="14" customWidth="1"/>
    <col min="3345" max="3345" width="5" style="14" customWidth="1"/>
    <col min="3346" max="3346" width="9" style="14"/>
    <col min="3347" max="3347" width="5.5" style="14" customWidth="1"/>
    <col min="3348" max="3353" width="4.625" style="14" customWidth="1"/>
    <col min="3354" max="3354" width="4.75" style="14" customWidth="1"/>
    <col min="3355" max="3355" width="5.625" style="14" customWidth="1"/>
    <col min="3356" max="3356" width="2.875" style="14" customWidth="1"/>
    <col min="3357" max="3357" width="9" style="14"/>
    <col min="3358" max="3358" width="5.5" style="14" customWidth="1"/>
    <col min="3359" max="3364" width="4.625" style="14" customWidth="1"/>
    <col min="3365" max="3365" width="4.75" style="14" customWidth="1"/>
    <col min="3366" max="3366" width="5.625" style="14" customWidth="1"/>
    <col min="3367" max="3581" width="9" style="14"/>
    <col min="3582" max="3582" width="5.625" style="14" customWidth="1"/>
    <col min="3583" max="3583" width="9" style="14"/>
    <col min="3584" max="3584" width="3.75" style="14" customWidth="1"/>
    <col min="3585" max="3585" width="0" style="14" hidden="1" customWidth="1"/>
    <col min="3586" max="3586" width="9.375" style="14" customWidth="1"/>
    <col min="3587" max="3587" width="5.5" style="14" customWidth="1"/>
    <col min="3588" max="3588" width="6.875" style="14" customWidth="1"/>
    <col min="3589" max="3589" width="5.5" style="14" customWidth="1"/>
    <col min="3590" max="3590" width="6.875" style="14" customWidth="1"/>
    <col min="3591" max="3591" width="5.5" style="14" customWidth="1"/>
    <col min="3592" max="3592" width="6.875" style="14" customWidth="1"/>
    <col min="3593" max="3593" width="5.5" style="14" customWidth="1"/>
    <col min="3594" max="3594" width="6.875" style="14" customWidth="1"/>
    <col min="3595" max="3595" width="5.5" style="14" customWidth="1"/>
    <col min="3596" max="3596" width="6.875" style="14" customWidth="1"/>
    <col min="3597" max="3597" width="5.5" style="14" customWidth="1"/>
    <col min="3598" max="3598" width="6.875" style="14" customWidth="1"/>
    <col min="3599" max="3599" width="5.5" style="14" customWidth="1"/>
    <col min="3600" max="3600" width="7.5" style="14" customWidth="1"/>
    <col min="3601" max="3601" width="5" style="14" customWidth="1"/>
    <col min="3602" max="3602" width="9" style="14"/>
    <col min="3603" max="3603" width="5.5" style="14" customWidth="1"/>
    <col min="3604" max="3609" width="4.625" style="14" customWidth="1"/>
    <col min="3610" max="3610" width="4.75" style="14" customWidth="1"/>
    <col min="3611" max="3611" width="5.625" style="14" customWidth="1"/>
    <col min="3612" max="3612" width="2.875" style="14" customWidth="1"/>
    <col min="3613" max="3613" width="9" style="14"/>
    <col min="3614" max="3614" width="5.5" style="14" customWidth="1"/>
    <col min="3615" max="3620" width="4.625" style="14" customWidth="1"/>
    <col min="3621" max="3621" width="4.75" style="14" customWidth="1"/>
    <col min="3622" max="3622" width="5.625" style="14" customWidth="1"/>
    <col min="3623" max="3837" width="9" style="14"/>
    <col min="3838" max="3838" width="5.625" style="14" customWidth="1"/>
    <col min="3839" max="3839" width="9" style="14"/>
    <col min="3840" max="3840" width="3.75" style="14" customWidth="1"/>
    <col min="3841" max="3841" width="0" style="14" hidden="1" customWidth="1"/>
    <col min="3842" max="3842" width="9.375" style="14" customWidth="1"/>
    <col min="3843" max="3843" width="5.5" style="14" customWidth="1"/>
    <col min="3844" max="3844" width="6.875" style="14" customWidth="1"/>
    <col min="3845" max="3845" width="5.5" style="14" customWidth="1"/>
    <col min="3846" max="3846" width="6.875" style="14" customWidth="1"/>
    <col min="3847" max="3847" width="5.5" style="14" customWidth="1"/>
    <col min="3848" max="3848" width="6.875" style="14" customWidth="1"/>
    <col min="3849" max="3849" width="5.5" style="14" customWidth="1"/>
    <col min="3850" max="3850" width="6.875" style="14" customWidth="1"/>
    <col min="3851" max="3851" width="5.5" style="14" customWidth="1"/>
    <col min="3852" max="3852" width="6.875" style="14" customWidth="1"/>
    <col min="3853" max="3853" width="5.5" style="14" customWidth="1"/>
    <col min="3854" max="3854" width="6.875" style="14" customWidth="1"/>
    <col min="3855" max="3855" width="5.5" style="14" customWidth="1"/>
    <col min="3856" max="3856" width="7.5" style="14" customWidth="1"/>
    <col min="3857" max="3857" width="5" style="14" customWidth="1"/>
    <col min="3858" max="3858" width="9" style="14"/>
    <col min="3859" max="3859" width="5.5" style="14" customWidth="1"/>
    <col min="3860" max="3865" width="4.625" style="14" customWidth="1"/>
    <col min="3866" max="3866" width="4.75" style="14" customWidth="1"/>
    <col min="3867" max="3867" width="5.625" style="14" customWidth="1"/>
    <col min="3868" max="3868" width="2.875" style="14" customWidth="1"/>
    <col min="3869" max="3869" width="9" style="14"/>
    <col min="3870" max="3870" width="5.5" style="14" customWidth="1"/>
    <col min="3871" max="3876" width="4.625" style="14" customWidth="1"/>
    <col min="3877" max="3877" width="4.75" style="14" customWidth="1"/>
    <col min="3878" max="3878" width="5.625" style="14" customWidth="1"/>
    <col min="3879" max="4093" width="9" style="14"/>
    <col min="4094" max="4094" width="5.625" style="14" customWidth="1"/>
    <col min="4095" max="4095" width="9" style="14"/>
    <col min="4096" max="4096" width="3.75" style="14" customWidth="1"/>
    <col min="4097" max="4097" width="0" style="14" hidden="1" customWidth="1"/>
    <col min="4098" max="4098" width="9.375" style="14" customWidth="1"/>
    <col min="4099" max="4099" width="5.5" style="14" customWidth="1"/>
    <col min="4100" max="4100" width="6.875" style="14" customWidth="1"/>
    <col min="4101" max="4101" width="5.5" style="14" customWidth="1"/>
    <col min="4102" max="4102" width="6.875" style="14" customWidth="1"/>
    <col min="4103" max="4103" width="5.5" style="14" customWidth="1"/>
    <col min="4104" max="4104" width="6.875" style="14" customWidth="1"/>
    <col min="4105" max="4105" width="5.5" style="14" customWidth="1"/>
    <col min="4106" max="4106" width="6.875" style="14" customWidth="1"/>
    <col min="4107" max="4107" width="5.5" style="14" customWidth="1"/>
    <col min="4108" max="4108" width="6.875" style="14" customWidth="1"/>
    <col min="4109" max="4109" width="5.5" style="14" customWidth="1"/>
    <col min="4110" max="4110" width="6.875" style="14" customWidth="1"/>
    <col min="4111" max="4111" width="5.5" style="14" customWidth="1"/>
    <col min="4112" max="4112" width="7.5" style="14" customWidth="1"/>
    <col min="4113" max="4113" width="5" style="14" customWidth="1"/>
    <col min="4114" max="4114" width="9" style="14"/>
    <col min="4115" max="4115" width="5.5" style="14" customWidth="1"/>
    <col min="4116" max="4121" width="4.625" style="14" customWidth="1"/>
    <col min="4122" max="4122" width="4.75" style="14" customWidth="1"/>
    <col min="4123" max="4123" width="5.625" style="14" customWidth="1"/>
    <col min="4124" max="4124" width="2.875" style="14" customWidth="1"/>
    <col min="4125" max="4125" width="9" style="14"/>
    <col min="4126" max="4126" width="5.5" style="14" customWidth="1"/>
    <col min="4127" max="4132" width="4.625" style="14" customWidth="1"/>
    <col min="4133" max="4133" width="4.75" style="14" customWidth="1"/>
    <col min="4134" max="4134" width="5.625" style="14" customWidth="1"/>
    <col min="4135" max="4349" width="9" style="14"/>
    <col min="4350" max="4350" width="5.625" style="14" customWidth="1"/>
    <col min="4351" max="4351" width="9" style="14"/>
    <col min="4352" max="4352" width="3.75" style="14" customWidth="1"/>
    <col min="4353" max="4353" width="0" style="14" hidden="1" customWidth="1"/>
    <col min="4354" max="4354" width="9.375" style="14" customWidth="1"/>
    <col min="4355" max="4355" width="5.5" style="14" customWidth="1"/>
    <col min="4356" max="4356" width="6.875" style="14" customWidth="1"/>
    <col min="4357" max="4357" width="5.5" style="14" customWidth="1"/>
    <col min="4358" max="4358" width="6.875" style="14" customWidth="1"/>
    <col min="4359" max="4359" width="5.5" style="14" customWidth="1"/>
    <col min="4360" max="4360" width="6.875" style="14" customWidth="1"/>
    <col min="4361" max="4361" width="5.5" style="14" customWidth="1"/>
    <col min="4362" max="4362" width="6.875" style="14" customWidth="1"/>
    <col min="4363" max="4363" width="5.5" style="14" customWidth="1"/>
    <col min="4364" max="4364" width="6.875" style="14" customWidth="1"/>
    <col min="4365" max="4365" width="5.5" style="14" customWidth="1"/>
    <col min="4366" max="4366" width="6.875" style="14" customWidth="1"/>
    <col min="4367" max="4367" width="5.5" style="14" customWidth="1"/>
    <col min="4368" max="4368" width="7.5" style="14" customWidth="1"/>
    <col min="4369" max="4369" width="5" style="14" customWidth="1"/>
    <col min="4370" max="4370" width="9" style="14"/>
    <col min="4371" max="4371" width="5.5" style="14" customWidth="1"/>
    <col min="4372" max="4377" width="4.625" style="14" customWidth="1"/>
    <col min="4378" max="4378" width="4.75" style="14" customWidth="1"/>
    <col min="4379" max="4379" width="5.625" style="14" customWidth="1"/>
    <col min="4380" max="4380" width="2.875" style="14" customWidth="1"/>
    <col min="4381" max="4381" width="9" style="14"/>
    <col min="4382" max="4382" width="5.5" style="14" customWidth="1"/>
    <col min="4383" max="4388" width="4.625" style="14" customWidth="1"/>
    <col min="4389" max="4389" width="4.75" style="14" customWidth="1"/>
    <col min="4390" max="4390" width="5.625" style="14" customWidth="1"/>
    <col min="4391" max="4605" width="9" style="14"/>
    <col min="4606" max="4606" width="5.625" style="14" customWidth="1"/>
    <col min="4607" max="4607" width="9" style="14"/>
    <col min="4608" max="4608" width="3.75" style="14" customWidth="1"/>
    <col min="4609" max="4609" width="0" style="14" hidden="1" customWidth="1"/>
    <col min="4610" max="4610" width="9.375" style="14" customWidth="1"/>
    <col min="4611" max="4611" width="5.5" style="14" customWidth="1"/>
    <col min="4612" max="4612" width="6.875" style="14" customWidth="1"/>
    <col min="4613" max="4613" width="5.5" style="14" customWidth="1"/>
    <col min="4614" max="4614" width="6.875" style="14" customWidth="1"/>
    <col min="4615" max="4615" width="5.5" style="14" customWidth="1"/>
    <col min="4616" max="4616" width="6.875" style="14" customWidth="1"/>
    <col min="4617" max="4617" width="5.5" style="14" customWidth="1"/>
    <col min="4618" max="4618" width="6.875" style="14" customWidth="1"/>
    <col min="4619" max="4619" width="5.5" style="14" customWidth="1"/>
    <col min="4620" max="4620" width="6.875" style="14" customWidth="1"/>
    <col min="4621" max="4621" width="5.5" style="14" customWidth="1"/>
    <col min="4622" max="4622" width="6.875" style="14" customWidth="1"/>
    <col min="4623" max="4623" width="5.5" style="14" customWidth="1"/>
    <col min="4624" max="4624" width="7.5" style="14" customWidth="1"/>
    <col min="4625" max="4625" width="5" style="14" customWidth="1"/>
    <col min="4626" max="4626" width="9" style="14"/>
    <col min="4627" max="4627" width="5.5" style="14" customWidth="1"/>
    <col min="4628" max="4633" width="4.625" style="14" customWidth="1"/>
    <col min="4634" max="4634" width="4.75" style="14" customWidth="1"/>
    <col min="4635" max="4635" width="5.625" style="14" customWidth="1"/>
    <col min="4636" max="4636" width="2.875" style="14" customWidth="1"/>
    <col min="4637" max="4637" width="9" style="14"/>
    <col min="4638" max="4638" width="5.5" style="14" customWidth="1"/>
    <col min="4639" max="4644" width="4.625" style="14" customWidth="1"/>
    <col min="4645" max="4645" width="4.75" style="14" customWidth="1"/>
    <col min="4646" max="4646" width="5.625" style="14" customWidth="1"/>
    <col min="4647" max="4861" width="9" style="14"/>
    <col min="4862" max="4862" width="5.625" style="14" customWidth="1"/>
    <col min="4863" max="4863" width="9" style="14"/>
    <col min="4864" max="4864" width="3.75" style="14" customWidth="1"/>
    <col min="4865" max="4865" width="0" style="14" hidden="1" customWidth="1"/>
    <col min="4866" max="4866" width="9.375" style="14" customWidth="1"/>
    <col min="4867" max="4867" width="5.5" style="14" customWidth="1"/>
    <col min="4868" max="4868" width="6.875" style="14" customWidth="1"/>
    <col min="4869" max="4869" width="5.5" style="14" customWidth="1"/>
    <col min="4870" max="4870" width="6.875" style="14" customWidth="1"/>
    <col min="4871" max="4871" width="5.5" style="14" customWidth="1"/>
    <col min="4872" max="4872" width="6.875" style="14" customWidth="1"/>
    <col min="4873" max="4873" width="5.5" style="14" customWidth="1"/>
    <col min="4874" max="4874" width="6.875" style="14" customWidth="1"/>
    <col min="4875" max="4875" width="5.5" style="14" customWidth="1"/>
    <col min="4876" max="4876" width="6.875" style="14" customWidth="1"/>
    <col min="4877" max="4877" width="5.5" style="14" customWidth="1"/>
    <col min="4878" max="4878" width="6.875" style="14" customWidth="1"/>
    <col min="4879" max="4879" width="5.5" style="14" customWidth="1"/>
    <col min="4880" max="4880" width="7.5" style="14" customWidth="1"/>
    <col min="4881" max="4881" width="5" style="14" customWidth="1"/>
    <col min="4882" max="4882" width="9" style="14"/>
    <col min="4883" max="4883" width="5.5" style="14" customWidth="1"/>
    <col min="4884" max="4889" width="4.625" style="14" customWidth="1"/>
    <col min="4890" max="4890" width="4.75" style="14" customWidth="1"/>
    <col min="4891" max="4891" width="5.625" style="14" customWidth="1"/>
    <col min="4892" max="4892" width="2.875" style="14" customWidth="1"/>
    <col min="4893" max="4893" width="9" style="14"/>
    <col min="4894" max="4894" width="5.5" style="14" customWidth="1"/>
    <col min="4895" max="4900" width="4.625" style="14" customWidth="1"/>
    <col min="4901" max="4901" width="4.75" style="14" customWidth="1"/>
    <col min="4902" max="4902" width="5.625" style="14" customWidth="1"/>
    <col min="4903" max="5117" width="9" style="14"/>
    <col min="5118" max="5118" width="5.625" style="14" customWidth="1"/>
    <col min="5119" max="5119" width="9" style="14"/>
    <col min="5120" max="5120" width="3.75" style="14" customWidth="1"/>
    <col min="5121" max="5121" width="0" style="14" hidden="1" customWidth="1"/>
    <col min="5122" max="5122" width="9.375" style="14" customWidth="1"/>
    <col min="5123" max="5123" width="5.5" style="14" customWidth="1"/>
    <col min="5124" max="5124" width="6.875" style="14" customWidth="1"/>
    <col min="5125" max="5125" width="5.5" style="14" customWidth="1"/>
    <col min="5126" max="5126" width="6.875" style="14" customWidth="1"/>
    <col min="5127" max="5127" width="5.5" style="14" customWidth="1"/>
    <col min="5128" max="5128" width="6.875" style="14" customWidth="1"/>
    <col min="5129" max="5129" width="5.5" style="14" customWidth="1"/>
    <col min="5130" max="5130" width="6.875" style="14" customWidth="1"/>
    <col min="5131" max="5131" width="5.5" style="14" customWidth="1"/>
    <col min="5132" max="5132" width="6.875" style="14" customWidth="1"/>
    <col min="5133" max="5133" width="5.5" style="14" customWidth="1"/>
    <col min="5134" max="5134" width="6.875" style="14" customWidth="1"/>
    <col min="5135" max="5135" width="5.5" style="14" customWidth="1"/>
    <col min="5136" max="5136" width="7.5" style="14" customWidth="1"/>
    <col min="5137" max="5137" width="5" style="14" customWidth="1"/>
    <col min="5138" max="5138" width="9" style="14"/>
    <col min="5139" max="5139" width="5.5" style="14" customWidth="1"/>
    <col min="5140" max="5145" width="4.625" style="14" customWidth="1"/>
    <col min="5146" max="5146" width="4.75" style="14" customWidth="1"/>
    <col min="5147" max="5147" width="5.625" style="14" customWidth="1"/>
    <col min="5148" max="5148" width="2.875" style="14" customWidth="1"/>
    <col min="5149" max="5149" width="9" style="14"/>
    <col min="5150" max="5150" width="5.5" style="14" customWidth="1"/>
    <col min="5151" max="5156" width="4.625" style="14" customWidth="1"/>
    <col min="5157" max="5157" width="4.75" style="14" customWidth="1"/>
    <col min="5158" max="5158" width="5.625" style="14" customWidth="1"/>
    <col min="5159" max="5373" width="9" style="14"/>
    <col min="5374" max="5374" width="5.625" style="14" customWidth="1"/>
    <col min="5375" max="5375" width="9" style="14"/>
    <col min="5376" max="5376" width="3.75" style="14" customWidth="1"/>
    <col min="5377" max="5377" width="0" style="14" hidden="1" customWidth="1"/>
    <col min="5378" max="5378" width="9.375" style="14" customWidth="1"/>
    <col min="5379" max="5379" width="5.5" style="14" customWidth="1"/>
    <col min="5380" max="5380" width="6.875" style="14" customWidth="1"/>
    <col min="5381" max="5381" width="5.5" style="14" customWidth="1"/>
    <col min="5382" max="5382" width="6.875" style="14" customWidth="1"/>
    <col min="5383" max="5383" width="5.5" style="14" customWidth="1"/>
    <col min="5384" max="5384" width="6.875" style="14" customWidth="1"/>
    <col min="5385" max="5385" width="5.5" style="14" customWidth="1"/>
    <col min="5386" max="5386" width="6.875" style="14" customWidth="1"/>
    <col min="5387" max="5387" width="5.5" style="14" customWidth="1"/>
    <col min="5388" max="5388" width="6.875" style="14" customWidth="1"/>
    <col min="5389" max="5389" width="5.5" style="14" customWidth="1"/>
    <col min="5390" max="5390" width="6.875" style="14" customWidth="1"/>
    <col min="5391" max="5391" width="5.5" style="14" customWidth="1"/>
    <col min="5392" max="5392" width="7.5" style="14" customWidth="1"/>
    <col min="5393" max="5393" width="5" style="14" customWidth="1"/>
    <col min="5394" max="5394" width="9" style="14"/>
    <col min="5395" max="5395" width="5.5" style="14" customWidth="1"/>
    <col min="5396" max="5401" width="4.625" style="14" customWidth="1"/>
    <col min="5402" max="5402" width="4.75" style="14" customWidth="1"/>
    <col min="5403" max="5403" width="5.625" style="14" customWidth="1"/>
    <col min="5404" max="5404" width="2.875" style="14" customWidth="1"/>
    <col min="5405" max="5405" width="9" style="14"/>
    <col min="5406" max="5406" width="5.5" style="14" customWidth="1"/>
    <col min="5407" max="5412" width="4.625" style="14" customWidth="1"/>
    <col min="5413" max="5413" width="4.75" style="14" customWidth="1"/>
    <col min="5414" max="5414" width="5.625" style="14" customWidth="1"/>
    <col min="5415" max="5629" width="9" style="14"/>
    <col min="5630" max="5630" width="5.625" style="14" customWidth="1"/>
    <col min="5631" max="5631" width="9" style="14"/>
    <col min="5632" max="5632" width="3.75" style="14" customWidth="1"/>
    <col min="5633" max="5633" width="0" style="14" hidden="1" customWidth="1"/>
    <col min="5634" max="5634" width="9.375" style="14" customWidth="1"/>
    <col min="5635" max="5635" width="5.5" style="14" customWidth="1"/>
    <col min="5636" max="5636" width="6.875" style="14" customWidth="1"/>
    <col min="5637" max="5637" width="5.5" style="14" customWidth="1"/>
    <col min="5638" max="5638" width="6.875" style="14" customWidth="1"/>
    <col min="5639" max="5639" width="5.5" style="14" customWidth="1"/>
    <col min="5640" max="5640" width="6.875" style="14" customWidth="1"/>
    <col min="5641" max="5641" width="5.5" style="14" customWidth="1"/>
    <col min="5642" max="5642" width="6.875" style="14" customWidth="1"/>
    <col min="5643" max="5643" width="5.5" style="14" customWidth="1"/>
    <col min="5644" max="5644" width="6.875" style="14" customWidth="1"/>
    <col min="5645" max="5645" width="5.5" style="14" customWidth="1"/>
    <col min="5646" max="5646" width="6.875" style="14" customWidth="1"/>
    <col min="5647" max="5647" width="5.5" style="14" customWidth="1"/>
    <col min="5648" max="5648" width="7.5" style="14" customWidth="1"/>
    <col min="5649" max="5649" width="5" style="14" customWidth="1"/>
    <col min="5650" max="5650" width="9" style="14"/>
    <col min="5651" max="5651" width="5.5" style="14" customWidth="1"/>
    <col min="5652" max="5657" width="4.625" style="14" customWidth="1"/>
    <col min="5658" max="5658" width="4.75" style="14" customWidth="1"/>
    <col min="5659" max="5659" width="5.625" style="14" customWidth="1"/>
    <col min="5660" max="5660" width="2.875" style="14" customWidth="1"/>
    <col min="5661" max="5661" width="9" style="14"/>
    <col min="5662" max="5662" width="5.5" style="14" customWidth="1"/>
    <col min="5663" max="5668" width="4.625" style="14" customWidth="1"/>
    <col min="5669" max="5669" width="4.75" style="14" customWidth="1"/>
    <col min="5670" max="5670" width="5.625" style="14" customWidth="1"/>
    <col min="5671" max="5885" width="9" style="14"/>
    <col min="5886" max="5886" width="5.625" style="14" customWidth="1"/>
    <col min="5887" max="5887" width="9" style="14"/>
    <col min="5888" max="5888" width="3.75" style="14" customWidth="1"/>
    <col min="5889" max="5889" width="0" style="14" hidden="1" customWidth="1"/>
    <col min="5890" max="5890" width="9.375" style="14" customWidth="1"/>
    <col min="5891" max="5891" width="5.5" style="14" customWidth="1"/>
    <col min="5892" max="5892" width="6.875" style="14" customWidth="1"/>
    <col min="5893" max="5893" width="5.5" style="14" customWidth="1"/>
    <col min="5894" max="5894" width="6.875" style="14" customWidth="1"/>
    <col min="5895" max="5895" width="5.5" style="14" customWidth="1"/>
    <col min="5896" max="5896" width="6.875" style="14" customWidth="1"/>
    <col min="5897" max="5897" width="5.5" style="14" customWidth="1"/>
    <col min="5898" max="5898" width="6.875" style="14" customWidth="1"/>
    <col min="5899" max="5899" width="5.5" style="14" customWidth="1"/>
    <col min="5900" max="5900" width="6.875" style="14" customWidth="1"/>
    <col min="5901" max="5901" width="5.5" style="14" customWidth="1"/>
    <col min="5902" max="5902" width="6.875" style="14" customWidth="1"/>
    <col min="5903" max="5903" width="5.5" style="14" customWidth="1"/>
    <col min="5904" max="5904" width="7.5" style="14" customWidth="1"/>
    <col min="5905" max="5905" width="5" style="14" customWidth="1"/>
    <col min="5906" max="5906" width="9" style="14"/>
    <col min="5907" max="5907" width="5.5" style="14" customWidth="1"/>
    <col min="5908" max="5913" width="4.625" style="14" customWidth="1"/>
    <col min="5914" max="5914" width="4.75" style="14" customWidth="1"/>
    <col min="5915" max="5915" width="5.625" style="14" customWidth="1"/>
    <col min="5916" max="5916" width="2.875" style="14" customWidth="1"/>
    <col min="5917" max="5917" width="9" style="14"/>
    <col min="5918" max="5918" width="5.5" style="14" customWidth="1"/>
    <col min="5919" max="5924" width="4.625" style="14" customWidth="1"/>
    <col min="5925" max="5925" width="4.75" style="14" customWidth="1"/>
    <col min="5926" max="5926" width="5.625" style="14" customWidth="1"/>
    <col min="5927" max="6141" width="9" style="14"/>
    <col min="6142" max="6142" width="5.625" style="14" customWidth="1"/>
    <col min="6143" max="6143" width="9" style="14"/>
    <col min="6144" max="6144" width="3.75" style="14" customWidth="1"/>
    <col min="6145" max="6145" width="0" style="14" hidden="1" customWidth="1"/>
    <col min="6146" max="6146" width="9.375" style="14" customWidth="1"/>
    <col min="6147" max="6147" width="5.5" style="14" customWidth="1"/>
    <col min="6148" max="6148" width="6.875" style="14" customWidth="1"/>
    <col min="6149" max="6149" width="5.5" style="14" customWidth="1"/>
    <col min="6150" max="6150" width="6.875" style="14" customWidth="1"/>
    <col min="6151" max="6151" width="5.5" style="14" customWidth="1"/>
    <col min="6152" max="6152" width="6.875" style="14" customWidth="1"/>
    <col min="6153" max="6153" width="5.5" style="14" customWidth="1"/>
    <col min="6154" max="6154" width="6.875" style="14" customWidth="1"/>
    <col min="6155" max="6155" width="5.5" style="14" customWidth="1"/>
    <col min="6156" max="6156" width="6.875" style="14" customWidth="1"/>
    <col min="6157" max="6157" width="5.5" style="14" customWidth="1"/>
    <col min="6158" max="6158" width="6.875" style="14" customWidth="1"/>
    <col min="6159" max="6159" width="5.5" style="14" customWidth="1"/>
    <col min="6160" max="6160" width="7.5" style="14" customWidth="1"/>
    <col min="6161" max="6161" width="5" style="14" customWidth="1"/>
    <col min="6162" max="6162" width="9" style="14"/>
    <col min="6163" max="6163" width="5.5" style="14" customWidth="1"/>
    <col min="6164" max="6169" width="4.625" style="14" customWidth="1"/>
    <col min="6170" max="6170" width="4.75" style="14" customWidth="1"/>
    <col min="6171" max="6171" width="5.625" style="14" customWidth="1"/>
    <col min="6172" max="6172" width="2.875" style="14" customWidth="1"/>
    <col min="6173" max="6173" width="9" style="14"/>
    <col min="6174" max="6174" width="5.5" style="14" customWidth="1"/>
    <col min="6175" max="6180" width="4.625" style="14" customWidth="1"/>
    <col min="6181" max="6181" width="4.75" style="14" customWidth="1"/>
    <col min="6182" max="6182" width="5.625" style="14" customWidth="1"/>
    <col min="6183" max="6397" width="9" style="14"/>
    <col min="6398" max="6398" width="5.625" style="14" customWidth="1"/>
    <col min="6399" max="6399" width="9" style="14"/>
    <col min="6400" max="6400" width="3.75" style="14" customWidth="1"/>
    <col min="6401" max="6401" width="0" style="14" hidden="1" customWidth="1"/>
    <col min="6402" max="6402" width="9.375" style="14" customWidth="1"/>
    <col min="6403" max="6403" width="5.5" style="14" customWidth="1"/>
    <col min="6404" max="6404" width="6.875" style="14" customWidth="1"/>
    <col min="6405" max="6405" width="5.5" style="14" customWidth="1"/>
    <col min="6406" max="6406" width="6.875" style="14" customWidth="1"/>
    <col min="6407" max="6407" width="5.5" style="14" customWidth="1"/>
    <col min="6408" max="6408" width="6.875" style="14" customWidth="1"/>
    <col min="6409" max="6409" width="5.5" style="14" customWidth="1"/>
    <col min="6410" max="6410" width="6.875" style="14" customWidth="1"/>
    <col min="6411" max="6411" width="5.5" style="14" customWidth="1"/>
    <col min="6412" max="6412" width="6.875" style="14" customWidth="1"/>
    <col min="6413" max="6413" width="5.5" style="14" customWidth="1"/>
    <col min="6414" max="6414" width="6.875" style="14" customWidth="1"/>
    <col min="6415" max="6415" width="5.5" style="14" customWidth="1"/>
    <col min="6416" max="6416" width="7.5" style="14" customWidth="1"/>
    <col min="6417" max="6417" width="5" style="14" customWidth="1"/>
    <col min="6418" max="6418" width="9" style="14"/>
    <col min="6419" max="6419" width="5.5" style="14" customWidth="1"/>
    <col min="6420" max="6425" width="4.625" style="14" customWidth="1"/>
    <col min="6426" max="6426" width="4.75" style="14" customWidth="1"/>
    <col min="6427" max="6427" width="5.625" style="14" customWidth="1"/>
    <col min="6428" max="6428" width="2.875" style="14" customWidth="1"/>
    <col min="6429" max="6429" width="9" style="14"/>
    <col min="6430" max="6430" width="5.5" style="14" customWidth="1"/>
    <col min="6431" max="6436" width="4.625" style="14" customWidth="1"/>
    <col min="6437" max="6437" width="4.75" style="14" customWidth="1"/>
    <col min="6438" max="6438" width="5.625" style="14" customWidth="1"/>
    <col min="6439" max="6653" width="9" style="14"/>
    <col min="6654" max="6654" width="5.625" style="14" customWidth="1"/>
    <col min="6655" max="6655" width="9" style="14"/>
    <col min="6656" max="6656" width="3.75" style="14" customWidth="1"/>
    <col min="6657" max="6657" width="0" style="14" hidden="1" customWidth="1"/>
    <col min="6658" max="6658" width="9.375" style="14" customWidth="1"/>
    <col min="6659" max="6659" width="5.5" style="14" customWidth="1"/>
    <col min="6660" max="6660" width="6.875" style="14" customWidth="1"/>
    <col min="6661" max="6661" width="5.5" style="14" customWidth="1"/>
    <col min="6662" max="6662" width="6.875" style="14" customWidth="1"/>
    <col min="6663" max="6663" width="5.5" style="14" customWidth="1"/>
    <col min="6664" max="6664" width="6.875" style="14" customWidth="1"/>
    <col min="6665" max="6665" width="5.5" style="14" customWidth="1"/>
    <col min="6666" max="6666" width="6.875" style="14" customWidth="1"/>
    <col min="6667" max="6667" width="5.5" style="14" customWidth="1"/>
    <col min="6668" max="6668" width="6.875" style="14" customWidth="1"/>
    <col min="6669" max="6669" width="5.5" style="14" customWidth="1"/>
    <col min="6670" max="6670" width="6.875" style="14" customWidth="1"/>
    <col min="6671" max="6671" width="5.5" style="14" customWidth="1"/>
    <col min="6672" max="6672" width="7.5" style="14" customWidth="1"/>
    <col min="6673" max="6673" width="5" style="14" customWidth="1"/>
    <col min="6674" max="6674" width="9" style="14"/>
    <col min="6675" max="6675" width="5.5" style="14" customWidth="1"/>
    <col min="6676" max="6681" width="4.625" style="14" customWidth="1"/>
    <col min="6682" max="6682" width="4.75" style="14" customWidth="1"/>
    <col min="6683" max="6683" width="5.625" style="14" customWidth="1"/>
    <col min="6684" max="6684" width="2.875" style="14" customWidth="1"/>
    <col min="6685" max="6685" width="9" style="14"/>
    <col min="6686" max="6686" width="5.5" style="14" customWidth="1"/>
    <col min="6687" max="6692" width="4.625" style="14" customWidth="1"/>
    <col min="6693" max="6693" width="4.75" style="14" customWidth="1"/>
    <col min="6694" max="6694" width="5.625" style="14" customWidth="1"/>
    <col min="6695" max="6909" width="9" style="14"/>
    <col min="6910" max="6910" width="5.625" style="14" customWidth="1"/>
    <col min="6911" max="6911" width="9" style="14"/>
    <col min="6912" max="6912" width="3.75" style="14" customWidth="1"/>
    <col min="6913" max="6913" width="0" style="14" hidden="1" customWidth="1"/>
    <col min="6914" max="6914" width="9.375" style="14" customWidth="1"/>
    <col min="6915" max="6915" width="5.5" style="14" customWidth="1"/>
    <col min="6916" max="6916" width="6.875" style="14" customWidth="1"/>
    <col min="6917" max="6917" width="5.5" style="14" customWidth="1"/>
    <col min="6918" max="6918" width="6.875" style="14" customWidth="1"/>
    <col min="6919" max="6919" width="5.5" style="14" customWidth="1"/>
    <col min="6920" max="6920" width="6.875" style="14" customWidth="1"/>
    <col min="6921" max="6921" width="5.5" style="14" customWidth="1"/>
    <col min="6922" max="6922" width="6.875" style="14" customWidth="1"/>
    <col min="6923" max="6923" width="5.5" style="14" customWidth="1"/>
    <col min="6924" max="6924" width="6.875" style="14" customWidth="1"/>
    <col min="6925" max="6925" width="5.5" style="14" customWidth="1"/>
    <col min="6926" max="6926" width="6.875" style="14" customWidth="1"/>
    <col min="6927" max="6927" width="5.5" style="14" customWidth="1"/>
    <col min="6928" max="6928" width="7.5" style="14" customWidth="1"/>
    <col min="6929" max="6929" width="5" style="14" customWidth="1"/>
    <col min="6930" max="6930" width="9" style="14"/>
    <col min="6931" max="6931" width="5.5" style="14" customWidth="1"/>
    <col min="6932" max="6937" width="4.625" style="14" customWidth="1"/>
    <col min="6938" max="6938" width="4.75" style="14" customWidth="1"/>
    <col min="6939" max="6939" width="5.625" style="14" customWidth="1"/>
    <col min="6940" max="6940" width="2.875" style="14" customWidth="1"/>
    <col min="6941" max="6941" width="9" style="14"/>
    <col min="6942" max="6942" width="5.5" style="14" customWidth="1"/>
    <col min="6943" max="6948" width="4.625" style="14" customWidth="1"/>
    <col min="6949" max="6949" width="4.75" style="14" customWidth="1"/>
    <col min="6950" max="6950" width="5.625" style="14" customWidth="1"/>
    <col min="6951" max="7165" width="9" style="14"/>
    <col min="7166" max="7166" width="5.625" style="14" customWidth="1"/>
    <col min="7167" max="7167" width="9" style="14"/>
    <col min="7168" max="7168" width="3.75" style="14" customWidth="1"/>
    <col min="7169" max="7169" width="0" style="14" hidden="1" customWidth="1"/>
    <col min="7170" max="7170" width="9.375" style="14" customWidth="1"/>
    <col min="7171" max="7171" width="5.5" style="14" customWidth="1"/>
    <col min="7172" max="7172" width="6.875" style="14" customWidth="1"/>
    <col min="7173" max="7173" width="5.5" style="14" customWidth="1"/>
    <col min="7174" max="7174" width="6.875" style="14" customWidth="1"/>
    <col min="7175" max="7175" width="5.5" style="14" customWidth="1"/>
    <col min="7176" max="7176" width="6.875" style="14" customWidth="1"/>
    <col min="7177" max="7177" width="5.5" style="14" customWidth="1"/>
    <col min="7178" max="7178" width="6.875" style="14" customWidth="1"/>
    <col min="7179" max="7179" width="5.5" style="14" customWidth="1"/>
    <col min="7180" max="7180" width="6.875" style="14" customWidth="1"/>
    <col min="7181" max="7181" width="5.5" style="14" customWidth="1"/>
    <col min="7182" max="7182" width="6.875" style="14" customWidth="1"/>
    <col min="7183" max="7183" width="5.5" style="14" customWidth="1"/>
    <col min="7184" max="7184" width="7.5" style="14" customWidth="1"/>
    <col min="7185" max="7185" width="5" style="14" customWidth="1"/>
    <col min="7186" max="7186" width="9" style="14"/>
    <col min="7187" max="7187" width="5.5" style="14" customWidth="1"/>
    <col min="7188" max="7193" width="4.625" style="14" customWidth="1"/>
    <col min="7194" max="7194" width="4.75" style="14" customWidth="1"/>
    <col min="7195" max="7195" width="5.625" style="14" customWidth="1"/>
    <col min="7196" max="7196" width="2.875" style="14" customWidth="1"/>
    <col min="7197" max="7197" width="9" style="14"/>
    <col min="7198" max="7198" width="5.5" style="14" customWidth="1"/>
    <col min="7199" max="7204" width="4.625" style="14" customWidth="1"/>
    <col min="7205" max="7205" width="4.75" style="14" customWidth="1"/>
    <col min="7206" max="7206" width="5.625" style="14" customWidth="1"/>
    <col min="7207" max="7421" width="9" style="14"/>
    <col min="7422" max="7422" width="5.625" style="14" customWidth="1"/>
    <col min="7423" max="7423" width="9" style="14"/>
    <col min="7424" max="7424" width="3.75" style="14" customWidth="1"/>
    <col min="7425" max="7425" width="0" style="14" hidden="1" customWidth="1"/>
    <col min="7426" max="7426" width="9.375" style="14" customWidth="1"/>
    <col min="7427" max="7427" width="5.5" style="14" customWidth="1"/>
    <col min="7428" max="7428" width="6.875" style="14" customWidth="1"/>
    <col min="7429" max="7429" width="5.5" style="14" customWidth="1"/>
    <col min="7430" max="7430" width="6.875" style="14" customWidth="1"/>
    <col min="7431" max="7431" width="5.5" style="14" customWidth="1"/>
    <col min="7432" max="7432" width="6.875" style="14" customWidth="1"/>
    <col min="7433" max="7433" width="5.5" style="14" customWidth="1"/>
    <col min="7434" max="7434" width="6.875" style="14" customWidth="1"/>
    <col min="7435" max="7435" width="5.5" style="14" customWidth="1"/>
    <col min="7436" max="7436" width="6.875" style="14" customWidth="1"/>
    <col min="7437" max="7437" width="5.5" style="14" customWidth="1"/>
    <col min="7438" max="7438" width="6.875" style="14" customWidth="1"/>
    <col min="7439" max="7439" width="5.5" style="14" customWidth="1"/>
    <col min="7440" max="7440" width="7.5" style="14" customWidth="1"/>
    <col min="7441" max="7441" width="5" style="14" customWidth="1"/>
    <col min="7442" max="7442" width="9" style="14"/>
    <col min="7443" max="7443" width="5.5" style="14" customWidth="1"/>
    <col min="7444" max="7449" width="4.625" style="14" customWidth="1"/>
    <col min="7450" max="7450" width="4.75" style="14" customWidth="1"/>
    <col min="7451" max="7451" width="5.625" style="14" customWidth="1"/>
    <col min="7452" max="7452" width="2.875" style="14" customWidth="1"/>
    <col min="7453" max="7453" width="9" style="14"/>
    <col min="7454" max="7454" width="5.5" style="14" customWidth="1"/>
    <col min="7455" max="7460" width="4.625" style="14" customWidth="1"/>
    <col min="7461" max="7461" width="4.75" style="14" customWidth="1"/>
    <col min="7462" max="7462" width="5.625" style="14" customWidth="1"/>
    <col min="7463" max="7677" width="9" style="14"/>
    <col min="7678" max="7678" width="5.625" style="14" customWidth="1"/>
    <col min="7679" max="7679" width="9" style="14"/>
    <col min="7680" max="7680" width="3.75" style="14" customWidth="1"/>
    <col min="7681" max="7681" width="0" style="14" hidden="1" customWidth="1"/>
    <col min="7682" max="7682" width="9.375" style="14" customWidth="1"/>
    <col min="7683" max="7683" width="5.5" style="14" customWidth="1"/>
    <col min="7684" max="7684" width="6.875" style="14" customWidth="1"/>
    <col min="7685" max="7685" width="5.5" style="14" customWidth="1"/>
    <col min="7686" max="7686" width="6.875" style="14" customWidth="1"/>
    <col min="7687" max="7687" width="5.5" style="14" customWidth="1"/>
    <col min="7688" max="7688" width="6.875" style="14" customWidth="1"/>
    <col min="7689" max="7689" width="5.5" style="14" customWidth="1"/>
    <col min="7690" max="7690" width="6.875" style="14" customWidth="1"/>
    <col min="7691" max="7691" width="5.5" style="14" customWidth="1"/>
    <col min="7692" max="7692" width="6.875" style="14" customWidth="1"/>
    <col min="7693" max="7693" width="5.5" style="14" customWidth="1"/>
    <col min="7694" max="7694" width="6.875" style="14" customWidth="1"/>
    <col min="7695" max="7695" width="5.5" style="14" customWidth="1"/>
    <col min="7696" max="7696" width="7.5" style="14" customWidth="1"/>
    <col min="7697" max="7697" width="5" style="14" customWidth="1"/>
    <col min="7698" max="7698" width="9" style="14"/>
    <col min="7699" max="7699" width="5.5" style="14" customWidth="1"/>
    <col min="7700" max="7705" width="4.625" style="14" customWidth="1"/>
    <col min="7706" max="7706" width="4.75" style="14" customWidth="1"/>
    <col min="7707" max="7707" width="5.625" style="14" customWidth="1"/>
    <col min="7708" max="7708" width="2.875" style="14" customWidth="1"/>
    <col min="7709" max="7709" width="9" style="14"/>
    <col min="7710" max="7710" width="5.5" style="14" customWidth="1"/>
    <col min="7711" max="7716" width="4.625" style="14" customWidth="1"/>
    <col min="7717" max="7717" width="4.75" style="14" customWidth="1"/>
    <col min="7718" max="7718" width="5.625" style="14" customWidth="1"/>
    <col min="7719" max="7933" width="9" style="14"/>
    <col min="7934" max="7934" width="5.625" style="14" customWidth="1"/>
    <col min="7935" max="7935" width="9" style="14"/>
    <col min="7936" max="7936" width="3.75" style="14" customWidth="1"/>
    <col min="7937" max="7937" width="0" style="14" hidden="1" customWidth="1"/>
    <col min="7938" max="7938" width="9.375" style="14" customWidth="1"/>
    <col min="7939" max="7939" width="5.5" style="14" customWidth="1"/>
    <col min="7940" max="7940" width="6.875" style="14" customWidth="1"/>
    <col min="7941" max="7941" width="5.5" style="14" customWidth="1"/>
    <col min="7942" max="7942" width="6.875" style="14" customWidth="1"/>
    <col min="7943" max="7943" width="5.5" style="14" customWidth="1"/>
    <col min="7944" max="7944" width="6.875" style="14" customWidth="1"/>
    <col min="7945" max="7945" width="5.5" style="14" customWidth="1"/>
    <col min="7946" max="7946" width="6.875" style="14" customWidth="1"/>
    <col min="7947" max="7947" width="5.5" style="14" customWidth="1"/>
    <col min="7948" max="7948" width="6.875" style="14" customWidth="1"/>
    <col min="7949" max="7949" width="5.5" style="14" customWidth="1"/>
    <col min="7950" max="7950" width="6.875" style="14" customWidth="1"/>
    <col min="7951" max="7951" width="5.5" style="14" customWidth="1"/>
    <col min="7952" max="7952" width="7.5" style="14" customWidth="1"/>
    <col min="7953" max="7953" width="5" style="14" customWidth="1"/>
    <col min="7954" max="7954" width="9" style="14"/>
    <col min="7955" max="7955" width="5.5" style="14" customWidth="1"/>
    <col min="7956" max="7961" width="4.625" style="14" customWidth="1"/>
    <col min="7962" max="7962" width="4.75" style="14" customWidth="1"/>
    <col min="7963" max="7963" width="5.625" style="14" customWidth="1"/>
    <col min="7964" max="7964" width="2.875" style="14" customWidth="1"/>
    <col min="7965" max="7965" width="9" style="14"/>
    <col min="7966" max="7966" width="5.5" style="14" customWidth="1"/>
    <col min="7967" max="7972" width="4.625" style="14" customWidth="1"/>
    <col min="7973" max="7973" width="4.75" style="14" customWidth="1"/>
    <col min="7974" max="7974" width="5.625" style="14" customWidth="1"/>
    <col min="7975" max="8189" width="9" style="14"/>
    <col min="8190" max="8190" width="5.625" style="14" customWidth="1"/>
    <col min="8191" max="8191" width="9" style="14"/>
    <col min="8192" max="8192" width="3.75" style="14" customWidth="1"/>
    <col min="8193" max="8193" width="0" style="14" hidden="1" customWidth="1"/>
    <col min="8194" max="8194" width="9.375" style="14" customWidth="1"/>
    <col min="8195" max="8195" width="5.5" style="14" customWidth="1"/>
    <col min="8196" max="8196" width="6.875" style="14" customWidth="1"/>
    <col min="8197" max="8197" width="5.5" style="14" customWidth="1"/>
    <col min="8198" max="8198" width="6.875" style="14" customWidth="1"/>
    <col min="8199" max="8199" width="5.5" style="14" customWidth="1"/>
    <col min="8200" max="8200" width="6.875" style="14" customWidth="1"/>
    <col min="8201" max="8201" width="5.5" style="14" customWidth="1"/>
    <col min="8202" max="8202" width="6.875" style="14" customWidth="1"/>
    <col min="8203" max="8203" width="5.5" style="14" customWidth="1"/>
    <col min="8204" max="8204" width="6.875" style="14" customWidth="1"/>
    <col min="8205" max="8205" width="5.5" style="14" customWidth="1"/>
    <col min="8206" max="8206" width="6.875" style="14" customWidth="1"/>
    <col min="8207" max="8207" width="5.5" style="14" customWidth="1"/>
    <col min="8208" max="8208" width="7.5" style="14" customWidth="1"/>
    <col min="8209" max="8209" width="5" style="14" customWidth="1"/>
    <col min="8210" max="8210" width="9" style="14"/>
    <col min="8211" max="8211" width="5.5" style="14" customWidth="1"/>
    <col min="8212" max="8217" width="4.625" style="14" customWidth="1"/>
    <col min="8218" max="8218" width="4.75" style="14" customWidth="1"/>
    <col min="8219" max="8219" width="5.625" style="14" customWidth="1"/>
    <col min="8220" max="8220" width="2.875" style="14" customWidth="1"/>
    <col min="8221" max="8221" width="9" style="14"/>
    <col min="8222" max="8222" width="5.5" style="14" customWidth="1"/>
    <col min="8223" max="8228" width="4.625" style="14" customWidth="1"/>
    <col min="8229" max="8229" width="4.75" style="14" customWidth="1"/>
    <col min="8230" max="8230" width="5.625" style="14" customWidth="1"/>
    <col min="8231" max="8445" width="9" style="14"/>
    <col min="8446" max="8446" width="5.625" style="14" customWidth="1"/>
    <col min="8447" max="8447" width="9" style="14"/>
    <col min="8448" max="8448" width="3.75" style="14" customWidth="1"/>
    <col min="8449" max="8449" width="0" style="14" hidden="1" customWidth="1"/>
    <col min="8450" max="8450" width="9.375" style="14" customWidth="1"/>
    <col min="8451" max="8451" width="5.5" style="14" customWidth="1"/>
    <col min="8452" max="8452" width="6.875" style="14" customWidth="1"/>
    <col min="8453" max="8453" width="5.5" style="14" customWidth="1"/>
    <col min="8454" max="8454" width="6.875" style="14" customWidth="1"/>
    <col min="8455" max="8455" width="5.5" style="14" customWidth="1"/>
    <col min="8456" max="8456" width="6.875" style="14" customWidth="1"/>
    <col min="8457" max="8457" width="5.5" style="14" customWidth="1"/>
    <col min="8458" max="8458" width="6.875" style="14" customWidth="1"/>
    <col min="8459" max="8459" width="5.5" style="14" customWidth="1"/>
    <col min="8460" max="8460" width="6.875" style="14" customWidth="1"/>
    <col min="8461" max="8461" width="5.5" style="14" customWidth="1"/>
    <col min="8462" max="8462" width="6.875" style="14" customWidth="1"/>
    <col min="8463" max="8463" width="5.5" style="14" customWidth="1"/>
    <col min="8464" max="8464" width="7.5" style="14" customWidth="1"/>
    <col min="8465" max="8465" width="5" style="14" customWidth="1"/>
    <col min="8466" max="8466" width="9" style="14"/>
    <col min="8467" max="8467" width="5.5" style="14" customWidth="1"/>
    <col min="8468" max="8473" width="4.625" style="14" customWidth="1"/>
    <col min="8474" max="8474" width="4.75" style="14" customWidth="1"/>
    <col min="8475" max="8475" width="5.625" style="14" customWidth="1"/>
    <col min="8476" max="8476" width="2.875" style="14" customWidth="1"/>
    <col min="8477" max="8477" width="9" style="14"/>
    <col min="8478" max="8478" width="5.5" style="14" customWidth="1"/>
    <col min="8479" max="8484" width="4.625" style="14" customWidth="1"/>
    <col min="8485" max="8485" width="4.75" style="14" customWidth="1"/>
    <col min="8486" max="8486" width="5.625" style="14" customWidth="1"/>
    <col min="8487" max="8701" width="9" style="14"/>
    <col min="8702" max="8702" width="5.625" style="14" customWidth="1"/>
    <col min="8703" max="8703" width="9" style="14"/>
    <col min="8704" max="8704" width="3.75" style="14" customWidth="1"/>
    <col min="8705" max="8705" width="0" style="14" hidden="1" customWidth="1"/>
    <col min="8706" max="8706" width="9.375" style="14" customWidth="1"/>
    <col min="8707" max="8707" width="5.5" style="14" customWidth="1"/>
    <col min="8708" max="8708" width="6.875" style="14" customWidth="1"/>
    <col min="8709" max="8709" width="5.5" style="14" customWidth="1"/>
    <col min="8710" max="8710" width="6.875" style="14" customWidth="1"/>
    <col min="8711" max="8711" width="5.5" style="14" customWidth="1"/>
    <col min="8712" max="8712" width="6.875" style="14" customWidth="1"/>
    <col min="8713" max="8713" width="5.5" style="14" customWidth="1"/>
    <col min="8714" max="8714" width="6.875" style="14" customWidth="1"/>
    <col min="8715" max="8715" width="5.5" style="14" customWidth="1"/>
    <col min="8716" max="8716" width="6.875" style="14" customWidth="1"/>
    <col min="8717" max="8717" width="5.5" style="14" customWidth="1"/>
    <col min="8718" max="8718" width="6.875" style="14" customWidth="1"/>
    <col min="8719" max="8719" width="5.5" style="14" customWidth="1"/>
    <col min="8720" max="8720" width="7.5" style="14" customWidth="1"/>
    <col min="8721" max="8721" width="5" style="14" customWidth="1"/>
    <col min="8722" max="8722" width="9" style="14"/>
    <col min="8723" max="8723" width="5.5" style="14" customWidth="1"/>
    <col min="8724" max="8729" width="4.625" style="14" customWidth="1"/>
    <col min="8730" max="8730" width="4.75" style="14" customWidth="1"/>
    <col min="8731" max="8731" width="5.625" style="14" customWidth="1"/>
    <col min="8732" max="8732" width="2.875" style="14" customWidth="1"/>
    <col min="8733" max="8733" width="9" style="14"/>
    <col min="8734" max="8734" width="5.5" style="14" customWidth="1"/>
    <col min="8735" max="8740" width="4.625" style="14" customWidth="1"/>
    <col min="8741" max="8741" width="4.75" style="14" customWidth="1"/>
    <col min="8742" max="8742" width="5.625" style="14" customWidth="1"/>
    <col min="8743" max="8957" width="9" style="14"/>
    <col min="8958" max="8958" width="5.625" style="14" customWidth="1"/>
    <col min="8959" max="8959" width="9" style="14"/>
    <col min="8960" max="8960" width="3.75" style="14" customWidth="1"/>
    <col min="8961" max="8961" width="0" style="14" hidden="1" customWidth="1"/>
    <col min="8962" max="8962" width="9.375" style="14" customWidth="1"/>
    <col min="8963" max="8963" width="5.5" style="14" customWidth="1"/>
    <col min="8964" max="8964" width="6.875" style="14" customWidth="1"/>
    <col min="8965" max="8965" width="5.5" style="14" customWidth="1"/>
    <col min="8966" max="8966" width="6.875" style="14" customWidth="1"/>
    <col min="8967" max="8967" width="5.5" style="14" customWidth="1"/>
    <col min="8968" max="8968" width="6.875" style="14" customWidth="1"/>
    <col min="8969" max="8969" width="5.5" style="14" customWidth="1"/>
    <col min="8970" max="8970" width="6.875" style="14" customWidth="1"/>
    <col min="8971" max="8971" width="5.5" style="14" customWidth="1"/>
    <col min="8972" max="8972" width="6.875" style="14" customWidth="1"/>
    <col min="8973" max="8973" width="5.5" style="14" customWidth="1"/>
    <col min="8974" max="8974" width="6.875" style="14" customWidth="1"/>
    <col min="8975" max="8975" width="5.5" style="14" customWidth="1"/>
    <col min="8976" max="8976" width="7.5" style="14" customWidth="1"/>
    <col min="8977" max="8977" width="5" style="14" customWidth="1"/>
    <col min="8978" max="8978" width="9" style="14"/>
    <col min="8979" max="8979" width="5.5" style="14" customWidth="1"/>
    <col min="8980" max="8985" width="4.625" style="14" customWidth="1"/>
    <col min="8986" max="8986" width="4.75" style="14" customWidth="1"/>
    <col min="8987" max="8987" width="5.625" style="14" customWidth="1"/>
    <col min="8988" max="8988" width="2.875" style="14" customWidth="1"/>
    <col min="8989" max="8989" width="9" style="14"/>
    <col min="8990" max="8990" width="5.5" style="14" customWidth="1"/>
    <col min="8991" max="8996" width="4.625" style="14" customWidth="1"/>
    <col min="8997" max="8997" width="4.75" style="14" customWidth="1"/>
    <col min="8998" max="8998" width="5.625" style="14" customWidth="1"/>
    <col min="8999" max="9213" width="9" style="14"/>
    <col min="9214" max="9214" width="5.625" style="14" customWidth="1"/>
    <col min="9215" max="9215" width="9" style="14"/>
    <col min="9216" max="9216" width="3.75" style="14" customWidth="1"/>
    <col min="9217" max="9217" width="0" style="14" hidden="1" customWidth="1"/>
    <col min="9218" max="9218" width="9.375" style="14" customWidth="1"/>
    <col min="9219" max="9219" width="5.5" style="14" customWidth="1"/>
    <col min="9220" max="9220" width="6.875" style="14" customWidth="1"/>
    <col min="9221" max="9221" width="5.5" style="14" customWidth="1"/>
    <col min="9222" max="9222" width="6.875" style="14" customWidth="1"/>
    <col min="9223" max="9223" width="5.5" style="14" customWidth="1"/>
    <col min="9224" max="9224" width="6.875" style="14" customWidth="1"/>
    <col min="9225" max="9225" width="5.5" style="14" customWidth="1"/>
    <col min="9226" max="9226" width="6.875" style="14" customWidth="1"/>
    <col min="9227" max="9227" width="5.5" style="14" customWidth="1"/>
    <col min="9228" max="9228" width="6.875" style="14" customWidth="1"/>
    <col min="9229" max="9229" width="5.5" style="14" customWidth="1"/>
    <col min="9230" max="9230" width="6.875" style="14" customWidth="1"/>
    <col min="9231" max="9231" width="5.5" style="14" customWidth="1"/>
    <col min="9232" max="9232" width="7.5" style="14" customWidth="1"/>
    <col min="9233" max="9233" width="5" style="14" customWidth="1"/>
    <col min="9234" max="9234" width="9" style="14"/>
    <col min="9235" max="9235" width="5.5" style="14" customWidth="1"/>
    <col min="9236" max="9241" width="4.625" style="14" customWidth="1"/>
    <col min="9242" max="9242" width="4.75" style="14" customWidth="1"/>
    <col min="9243" max="9243" width="5.625" style="14" customWidth="1"/>
    <col min="9244" max="9244" width="2.875" style="14" customWidth="1"/>
    <col min="9245" max="9245" width="9" style="14"/>
    <col min="9246" max="9246" width="5.5" style="14" customWidth="1"/>
    <col min="9247" max="9252" width="4.625" style="14" customWidth="1"/>
    <col min="9253" max="9253" width="4.75" style="14" customWidth="1"/>
    <col min="9254" max="9254" width="5.625" style="14" customWidth="1"/>
    <col min="9255" max="9469" width="9" style="14"/>
    <col min="9470" max="9470" width="5.625" style="14" customWidth="1"/>
    <col min="9471" max="9471" width="9" style="14"/>
    <col min="9472" max="9472" width="3.75" style="14" customWidth="1"/>
    <col min="9473" max="9473" width="0" style="14" hidden="1" customWidth="1"/>
    <col min="9474" max="9474" width="9.375" style="14" customWidth="1"/>
    <col min="9475" max="9475" width="5.5" style="14" customWidth="1"/>
    <col min="9476" max="9476" width="6.875" style="14" customWidth="1"/>
    <col min="9477" max="9477" width="5.5" style="14" customWidth="1"/>
    <col min="9478" max="9478" width="6.875" style="14" customWidth="1"/>
    <col min="9479" max="9479" width="5.5" style="14" customWidth="1"/>
    <col min="9480" max="9480" width="6.875" style="14" customWidth="1"/>
    <col min="9481" max="9481" width="5.5" style="14" customWidth="1"/>
    <col min="9482" max="9482" width="6.875" style="14" customWidth="1"/>
    <col min="9483" max="9483" width="5.5" style="14" customWidth="1"/>
    <col min="9484" max="9484" width="6.875" style="14" customWidth="1"/>
    <col min="9485" max="9485" width="5.5" style="14" customWidth="1"/>
    <col min="9486" max="9486" width="6.875" style="14" customWidth="1"/>
    <col min="9487" max="9487" width="5.5" style="14" customWidth="1"/>
    <col min="9488" max="9488" width="7.5" style="14" customWidth="1"/>
    <col min="9489" max="9489" width="5" style="14" customWidth="1"/>
    <col min="9490" max="9490" width="9" style="14"/>
    <col min="9491" max="9491" width="5.5" style="14" customWidth="1"/>
    <col min="9492" max="9497" width="4.625" style="14" customWidth="1"/>
    <col min="9498" max="9498" width="4.75" style="14" customWidth="1"/>
    <col min="9499" max="9499" width="5.625" style="14" customWidth="1"/>
    <col min="9500" max="9500" width="2.875" style="14" customWidth="1"/>
    <col min="9501" max="9501" width="9" style="14"/>
    <col min="9502" max="9502" width="5.5" style="14" customWidth="1"/>
    <col min="9503" max="9508" width="4.625" style="14" customWidth="1"/>
    <col min="9509" max="9509" width="4.75" style="14" customWidth="1"/>
    <col min="9510" max="9510" width="5.625" style="14" customWidth="1"/>
    <col min="9511" max="9725" width="9" style="14"/>
    <col min="9726" max="9726" width="5.625" style="14" customWidth="1"/>
    <col min="9727" max="9727" width="9" style="14"/>
    <col min="9728" max="9728" width="3.75" style="14" customWidth="1"/>
    <col min="9729" max="9729" width="0" style="14" hidden="1" customWidth="1"/>
    <col min="9730" max="9730" width="9.375" style="14" customWidth="1"/>
    <col min="9731" max="9731" width="5.5" style="14" customWidth="1"/>
    <col min="9732" max="9732" width="6.875" style="14" customWidth="1"/>
    <col min="9733" max="9733" width="5.5" style="14" customWidth="1"/>
    <col min="9734" max="9734" width="6.875" style="14" customWidth="1"/>
    <col min="9735" max="9735" width="5.5" style="14" customWidth="1"/>
    <col min="9736" max="9736" width="6.875" style="14" customWidth="1"/>
    <col min="9737" max="9737" width="5.5" style="14" customWidth="1"/>
    <col min="9738" max="9738" width="6.875" style="14" customWidth="1"/>
    <col min="9739" max="9739" width="5.5" style="14" customWidth="1"/>
    <col min="9740" max="9740" width="6.875" style="14" customWidth="1"/>
    <col min="9741" max="9741" width="5.5" style="14" customWidth="1"/>
    <col min="9742" max="9742" width="6.875" style="14" customWidth="1"/>
    <col min="9743" max="9743" width="5.5" style="14" customWidth="1"/>
    <col min="9744" max="9744" width="7.5" style="14" customWidth="1"/>
    <col min="9745" max="9745" width="5" style="14" customWidth="1"/>
    <col min="9746" max="9746" width="9" style="14"/>
    <col min="9747" max="9747" width="5.5" style="14" customWidth="1"/>
    <col min="9748" max="9753" width="4.625" style="14" customWidth="1"/>
    <col min="9754" max="9754" width="4.75" style="14" customWidth="1"/>
    <col min="9755" max="9755" width="5.625" style="14" customWidth="1"/>
    <col min="9756" max="9756" width="2.875" style="14" customWidth="1"/>
    <col min="9757" max="9757" width="9" style="14"/>
    <col min="9758" max="9758" width="5.5" style="14" customWidth="1"/>
    <col min="9759" max="9764" width="4.625" style="14" customWidth="1"/>
    <col min="9765" max="9765" width="4.75" style="14" customWidth="1"/>
    <col min="9766" max="9766" width="5.625" style="14" customWidth="1"/>
    <col min="9767" max="9981" width="9" style="14"/>
    <col min="9982" max="9982" width="5.625" style="14" customWidth="1"/>
    <col min="9983" max="9983" width="9" style="14"/>
    <col min="9984" max="9984" width="3.75" style="14" customWidth="1"/>
    <col min="9985" max="9985" width="0" style="14" hidden="1" customWidth="1"/>
    <col min="9986" max="9986" width="9.375" style="14" customWidth="1"/>
    <col min="9987" max="9987" width="5.5" style="14" customWidth="1"/>
    <col min="9988" max="9988" width="6.875" style="14" customWidth="1"/>
    <col min="9989" max="9989" width="5.5" style="14" customWidth="1"/>
    <col min="9990" max="9990" width="6.875" style="14" customWidth="1"/>
    <col min="9991" max="9991" width="5.5" style="14" customWidth="1"/>
    <col min="9992" max="9992" width="6.875" style="14" customWidth="1"/>
    <col min="9993" max="9993" width="5.5" style="14" customWidth="1"/>
    <col min="9994" max="9994" width="6.875" style="14" customWidth="1"/>
    <col min="9995" max="9995" width="5.5" style="14" customWidth="1"/>
    <col min="9996" max="9996" width="6.875" style="14" customWidth="1"/>
    <col min="9997" max="9997" width="5.5" style="14" customWidth="1"/>
    <col min="9998" max="9998" width="6.875" style="14" customWidth="1"/>
    <col min="9999" max="9999" width="5.5" style="14" customWidth="1"/>
    <col min="10000" max="10000" width="7.5" style="14" customWidth="1"/>
    <col min="10001" max="10001" width="5" style="14" customWidth="1"/>
    <col min="10002" max="10002" width="9" style="14"/>
    <col min="10003" max="10003" width="5.5" style="14" customWidth="1"/>
    <col min="10004" max="10009" width="4.625" style="14" customWidth="1"/>
    <col min="10010" max="10010" width="4.75" style="14" customWidth="1"/>
    <col min="10011" max="10011" width="5.625" style="14" customWidth="1"/>
    <col min="10012" max="10012" width="2.875" style="14" customWidth="1"/>
    <col min="10013" max="10013" width="9" style="14"/>
    <col min="10014" max="10014" width="5.5" style="14" customWidth="1"/>
    <col min="10015" max="10020" width="4.625" style="14" customWidth="1"/>
    <col min="10021" max="10021" width="4.75" style="14" customWidth="1"/>
    <col min="10022" max="10022" width="5.625" style="14" customWidth="1"/>
    <col min="10023" max="10237" width="9" style="14"/>
    <col min="10238" max="10238" width="5.625" style="14" customWidth="1"/>
    <col min="10239" max="10239" width="9" style="14"/>
    <col min="10240" max="10240" width="3.75" style="14" customWidth="1"/>
    <col min="10241" max="10241" width="0" style="14" hidden="1" customWidth="1"/>
    <col min="10242" max="10242" width="9.375" style="14" customWidth="1"/>
    <col min="10243" max="10243" width="5.5" style="14" customWidth="1"/>
    <col min="10244" max="10244" width="6.875" style="14" customWidth="1"/>
    <col min="10245" max="10245" width="5.5" style="14" customWidth="1"/>
    <col min="10246" max="10246" width="6.875" style="14" customWidth="1"/>
    <col min="10247" max="10247" width="5.5" style="14" customWidth="1"/>
    <col min="10248" max="10248" width="6.875" style="14" customWidth="1"/>
    <col min="10249" max="10249" width="5.5" style="14" customWidth="1"/>
    <col min="10250" max="10250" width="6.875" style="14" customWidth="1"/>
    <col min="10251" max="10251" width="5.5" style="14" customWidth="1"/>
    <col min="10252" max="10252" width="6.875" style="14" customWidth="1"/>
    <col min="10253" max="10253" width="5.5" style="14" customWidth="1"/>
    <col min="10254" max="10254" width="6.875" style="14" customWidth="1"/>
    <col min="10255" max="10255" width="5.5" style="14" customWidth="1"/>
    <col min="10256" max="10256" width="7.5" style="14" customWidth="1"/>
    <col min="10257" max="10257" width="5" style="14" customWidth="1"/>
    <col min="10258" max="10258" width="9" style="14"/>
    <col min="10259" max="10259" width="5.5" style="14" customWidth="1"/>
    <col min="10260" max="10265" width="4.625" style="14" customWidth="1"/>
    <col min="10266" max="10266" width="4.75" style="14" customWidth="1"/>
    <col min="10267" max="10267" width="5.625" style="14" customWidth="1"/>
    <col min="10268" max="10268" width="2.875" style="14" customWidth="1"/>
    <col min="10269" max="10269" width="9" style="14"/>
    <col min="10270" max="10270" width="5.5" style="14" customWidth="1"/>
    <col min="10271" max="10276" width="4.625" style="14" customWidth="1"/>
    <col min="10277" max="10277" width="4.75" style="14" customWidth="1"/>
    <col min="10278" max="10278" width="5.625" style="14" customWidth="1"/>
    <col min="10279" max="10493" width="9" style="14"/>
    <col min="10494" max="10494" width="5.625" style="14" customWidth="1"/>
    <col min="10495" max="10495" width="9" style="14"/>
    <col min="10496" max="10496" width="3.75" style="14" customWidth="1"/>
    <col min="10497" max="10497" width="0" style="14" hidden="1" customWidth="1"/>
    <col min="10498" max="10498" width="9.375" style="14" customWidth="1"/>
    <col min="10499" max="10499" width="5.5" style="14" customWidth="1"/>
    <col min="10500" max="10500" width="6.875" style="14" customWidth="1"/>
    <col min="10501" max="10501" width="5.5" style="14" customWidth="1"/>
    <col min="10502" max="10502" width="6.875" style="14" customWidth="1"/>
    <col min="10503" max="10503" width="5.5" style="14" customWidth="1"/>
    <col min="10504" max="10504" width="6.875" style="14" customWidth="1"/>
    <col min="10505" max="10505" width="5.5" style="14" customWidth="1"/>
    <col min="10506" max="10506" width="6.875" style="14" customWidth="1"/>
    <col min="10507" max="10507" width="5.5" style="14" customWidth="1"/>
    <col min="10508" max="10508" width="6.875" style="14" customWidth="1"/>
    <col min="10509" max="10509" width="5.5" style="14" customWidth="1"/>
    <col min="10510" max="10510" width="6.875" style="14" customWidth="1"/>
    <col min="10511" max="10511" width="5.5" style="14" customWidth="1"/>
    <col min="10512" max="10512" width="7.5" style="14" customWidth="1"/>
    <col min="10513" max="10513" width="5" style="14" customWidth="1"/>
    <col min="10514" max="10514" width="9" style="14"/>
    <col min="10515" max="10515" width="5.5" style="14" customWidth="1"/>
    <col min="10516" max="10521" width="4.625" style="14" customWidth="1"/>
    <col min="10522" max="10522" width="4.75" style="14" customWidth="1"/>
    <col min="10523" max="10523" width="5.625" style="14" customWidth="1"/>
    <col min="10524" max="10524" width="2.875" style="14" customWidth="1"/>
    <col min="10525" max="10525" width="9" style="14"/>
    <col min="10526" max="10526" width="5.5" style="14" customWidth="1"/>
    <col min="10527" max="10532" width="4.625" style="14" customWidth="1"/>
    <col min="10533" max="10533" width="4.75" style="14" customWidth="1"/>
    <col min="10534" max="10534" width="5.625" style="14" customWidth="1"/>
    <col min="10535" max="10749" width="9" style="14"/>
    <col min="10750" max="10750" width="5.625" style="14" customWidth="1"/>
    <col min="10751" max="10751" width="9" style="14"/>
    <col min="10752" max="10752" width="3.75" style="14" customWidth="1"/>
    <col min="10753" max="10753" width="0" style="14" hidden="1" customWidth="1"/>
    <col min="10754" max="10754" width="9.375" style="14" customWidth="1"/>
    <col min="10755" max="10755" width="5.5" style="14" customWidth="1"/>
    <col min="10756" max="10756" width="6.875" style="14" customWidth="1"/>
    <col min="10757" max="10757" width="5.5" style="14" customWidth="1"/>
    <col min="10758" max="10758" width="6.875" style="14" customWidth="1"/>
    <col min="10759" max="10759" width="5.5" style="14" customWidth="1"/>
    <col min="10760" max="10760" width="6.875" style="14" customWidth="1"/>
    <col min="10761" max="10761" width="5.5" style="14" customWidth="1"/>
    <col min="10762" max="10762" width="6.875" style="14" customWidth="1"/>
    <col min="10763" max="10763" width="5.5" style="14" customWidth="1"/>
    <col min="10764" max="10764" width="6.875" style="14" customWidth="1"/>
    <col min="10765" max="10765" width="5.5" style="14" customWidth="1"/>
    <col min="10766" max="10766" width="6.875" style="14" customWidth="1"/>
    <col min="10767" max="10767" width="5.5" style="14" customWidth="1"/>
    <col min="10768" max="10768" width="7.5" style="14" customWidth="1"/>
    <col min="10769" max="10769" width="5" style="14" customWidth="1"/>
    <col min="10770" max="10770" width="9" style="14"/>
    <col min="10771" max="10771" width="5.5" style="14" customWidth="1"/>
    <col min="10772" max="10777" width="4.625" style="14" customWidth="1"/>
    <col min="10778" max="10778" width="4.75" style="14" customWidth="1"/>
    <col min="10779" max="10779" width="5.625" style="14" customWidth="1"/>
    <col min="10780" max="10780" width="2.875" style="14" customWidth="1"/>
    <col min="10781" max="10781" width="9" style="14"/>
    <col min="10782" max="10782" width="5.5" style="14" customWidth="1"/>
    <col min="10783" max="10788" width="4.625" style="14" customWidth="1"/>
    <col min="10789" max="10789" width="4.75" style="14" customWidth="1"/>
    <col min="10790" max="10790" width="5.625" style="14" customWidth="1"/>
    <col min="10791" max="11005" width="9" style="14"/>
    <col min="11006" max="11006" width="5.625" style="14" customWidth="1"/>
    <col min="11007" max="11007" width="9" style="14"/>
    <col min="11008" max="11008" width="3.75" style="14" customWidth="1"/>
    <col min="11009" max="11009" width="0" style="14" hidden="1" customWidth="1"/>
    <col min="11010" max="11010" width="9.375" style="14" customWidth="1"/>
    <col min="11011" max="11011" width="5.5" style="14" customWidth="1"/>
    <col min="11012" max="11012" width="6.875" style="14" customWidth="1"/>
    <col min="11013" max="11013" width="5.5" style="14" customWidth="1"/>
    <col min="11014" max="11014" width="6.875" style="14" customWidth="1"/>
    <col min="11015" max="11015" width="5.5" style="14" customWidth="1"/>
    <col min="11016" max="11016" width="6.875" style="14" customWidth="1"/>
    <col min="11017" max="11017" width="5.5" style="14" customWidth="1"/>
    <col min="11018" max="11018" width="6.875" style="14" customWidth="1"/>
    <col min="11019" max="11019" width="5.5" style="14" customWidth="1"/>
    <col min="11020" max="11020" width="6.875" style="14" customWidth="1"/>
    <col min="11021" max="11021" width="5.5" style="14" customWidth="1"/>
    <col min="11022" max="11022" width="6.875" style="14" customWidth="1"/>
    <col min="11023" max="11023" width="5.5" style="14" customWidth="1"/>
    <col min="11024" max="11024" width="7.5" style="14" customWidth="1"/>
    <col min="11025" max="11025" width="5" style="14" customWidth="1"/>
    <col min="11026" max="11026" width="9" style="14"/>
    <col min="11027" max="11027" width="5.5" style="14" customWidth="1"/>
    <col min="11028" max="11033" width="4.625" style="14" customWidth="1"/>
    <col min="11034" max="11034" width="4.75" style="14" customWidth="1"/>
    <col min="11035" max="11035" width="5.625" style="14" customWidth="1"/>
    <col min="11036" max="11036" width="2.875" style="14" customWidth="1"/>
    <col min="11037" max="11037" width="9" style="14"/>
    <col min="11038" max="11038" width="5.5" style="14" customWidth="1"/>
    <col min="11039" max="11044" width="4.625" style="14" customWidth="1"/>
    <col min="11045" max="11045" width="4.75" style="14" customWidth="1"/>
    <col min="11046" max="11046" width="5.625" style="14" customWidth="1"/>
    <col min="11047" max="11261" width="9" style="14"/>
    <col min="11262" max="11262" width="5.625" style="14" customWidth="1"/>
    <col min="11263" max="11263" width="9" style="14"/>
    <col min="11264" max="11264" width="3.75" style="14" customWidth="1"/>
    <col min="11265" max="11265" width="0" style="14" hidden="1" customWidth="1"/>
    <col min="11266" max="11266" width="9.375" style="14" customWidth="1"/>
    <col min="11267" max="11267" width="5.5" style="14" customWidth="1"/>
    <col min="11268" max="11268" width="6.875" style="14" customWidth="1"/>
    <col min="11269" max="11269" width="5.5" style="14" customWidth="1"/>
    <col min="11270" max="11270" width="6.875" style="14" customWidth="1"/>
    <col min="11271" max="11271" width="5.5" style="14" customWidth="1"/>
    <col min="11272" max="11272" width="6.875" style="14" customWidth="1"/>
    <col min="11273" max="11273" width="5.5" style="14" customWidth="1"/>
    <col min="11274" max="11274" width="6.875" style="14" customWidth="1"/>
    <col min="11275" max="11275" width="5.5" style="14" customWidth="1"/>
    <col min="11276" max="11276" width="6.875" style="14" customWidth="1"/>
    <col min="11277" max="11277" width="5.5" style="14" customWidth="1"/>
    <col min="11278" max="11278" width="6.875" style="14" customWidth="1"/>
    <col min="11279" max="11279" width="5.5" style="14" customWidth="1"/>
    <col min="11280" max="11280" width="7.5" style="14" customWidth="1"/>
    <col min="11281" max="11281" width="5" style="14" customWidth="1"/>
    <col min="11282" max="11282" width="9" style="14"/>
    <col min="11283" max="11283" width="5.5" style="14" customWidth="1"/>
    <col min="11284" max="11289" width="4.625" style="14" customWidth="1"/>
    <col min="11290" max="11290" width="4.75" style="14" customWidth="1"/>
    <col min="11291" max="11291" width="5.625" style="14" customWidth="1"/>
    <col min="11292" max="11292" width="2.875" style="14" customWidth="1"/>
    <col min="11293" max="11293" width="9" style="14"/>
    <col min="11294" max="11294" width="5.5" style="14" customWidth="1"/>
    <col min="11295" max="11300" width="4.625" style="14" customWidth="1"/>
    <col min="11301" max="11301" width="4.75" style="14" customWidth="1"/>
    <col min="11302" max="11302" width="5.625" style="14" customWidth="1"/>
    <col min="11303" max="11517" width="9" style="14"/>
    <col min="11518" max="11518" width="5.625" style="14" customWidth="1"/>
    <col min="11519" max="11519" width="9" style="14"/>
    <col min="11520" max="11520" width="3.75" style="14" customWidth="1"/>
    <col min="11521" max="11521" width="0" style="14" hidden="1" customWidth="1"/>
    <col min="11522" max="11522" width="9.375" style="14" customWidth="1"/>
    <col min="11523" max="11523" width="5.5" style="14" customWidth="1"/>
    <col min="11524" max="11524" width="6.875" style="14" customWidth="1"/>
    <col min="11525" max="11525" width="5.5" style="14" customWidth="1"/>
    <col min="11526" max="11526" width="6.875" style="14" customWidth="1"/>
    <col min="11527" max="11527" width="5.5" style="14" customWidth="1"/>
    <col min="11528" max="11528" width="6.875" style="14" customWidth="1"/>
    <col min="11529" max="11529" width="5.5" style="14" customWidth="1"/>
    <col min="11530" max="11530" width="6.875" style="14" customWidth="1"/>
    <col min="11531" max="11531" width="5.5" style="14" customWidth="1"/>
    <col min="11532" max="11532" width="6.875" style="14" customWidth="1"/>
    <col min="11533" max="11533" width="5.5" style="14" customWidth="1"/>
    <col min="11534" max="11534" width="6.875" style="14" customWidth="1"/>
    <col min="11535" max="11535" width="5.5" style="14" customWidth="1"/>
    <col min="11536" max="11536" width="7.5" style="14" customWidth="1"/>
    <col min="11537" max="11537" width="5" style="14" customWidth="1"/>
    <col min="11538" max="11538" width="9" style="14"/>
    <col min="11539" max="11539" width="5.5" style="14" customWidth="1"/>
    <col min="11540" max="11545" width="4.625" style="14" customWidth="1"/>
    <col min="11546" max="11546" width="4.75" style="14" customWidth="1"/>
    <col min="11547" max="11547" width="5.625" style="14" customWidth="1"/>
    <col min="11548" max="11548" width="2.875" style="14" customWidth="1"/>
    <col min="11549" max="11549" width="9" style="14"/>
    <col min="11550" max="11550" width="5.5" style="14" customWidth="1"/>
    <col min="11551" max="11556" width="4.625" style="14" customWidth="1"/>
    <col min="11557" max="11557" width="4.75" style="14" customWidth="1"/>
    <col min="11558" max="11558" width="5.625" style="14" customWidth="1"/>
    <col min="11559" max="11773" width="9" style="14"/>
    <col min="11774" max="11774" width="5.625" style="14" customWidth="1"/>
    <col min="11775" max="11775" width="9" style="14"/>
    <col min="11776" max="11776" width="3.75" style="14" customWidth="1"/>
    <col min="11777" max="11777" width="0" style="14" hidden="1" customWidth="1"/>
    <col min="11778" max="11778" width="9.375" style="14" customWidth="1"/>
    <col min="11779" max="11779" width="5.5" style="14" customWidth="1"/>
    <col min="11780" max="11780" width="6.875" style="14" customWidth="1"/>
    <col min="11781" max="11781" width="5.5" style="14" customWidth="1"/>
    <col min="11782" max="11782" width="6.875" style="14" customWidth="1"/>
    <col min="11783" max="11783" width="5.5" style="14" customWidth="1"/>
    <col min="11784" max="11784" width="6.875" style="14" customWidth="1"/>
    <col min="11785" max="11785" width="5.5" style="14" customWidth="1"/>
    <col min="11786" max="11786" width="6.875" style="14" customWidth="1"/>
    <col min="11787" max="11787" width="5.5" style="14" customWidth="1"/>
    <col min="11788" max="11788" width="6.875" style="14" customWidth="1"/>
    <col min="11789" max="11789" width="5.5" style="14" customWidth="1"/>
    <col min="11790" max="11790" width="6.875" style="14" customWidth="1"/>
    <col min="11791" max="11791" width="5.5" style="14" customWidth="1"/>
    <col min="11792" max="11792" width="7.5" style="14" customWidth="1"/>
    <col min="11793" max="11793" width="5" style="14" customWidth="1"/>
    <col min="11794" max="11794" width="9" style="14"/>
    <col min="11795" max="11795" width="5.5" style="14" customWidth="1"/>
    <col min="11796" max="11801" width="4.625" style="14" customWidth="1"/>
    <col min="11802" max="11802" width="4.75" style="14" customWidth="1"/>
    <col min="11803" max="11803" width="5.625" style="14" customWidth="1"/>
    <col min="11804" max="11804" width="2.875" style="14" customWidth="1"/>
    <col min="11805" max="11805" width="9" style="14"/>
    <col min="11806" max="11806" width="5.5" style="14" customWidth="1"/>
    <col min="11807" max="11812" width="4.625" style="14" customWidth="1"/>
    <col min="11813" max="11813" width="4.75" style="14" customWidth="1"/>
    <col min="11814" max="11814" width="5.625" style="14" customWidth="1"/>
    <col min="11815" max="12029" width="9" style="14"/>
    <col min="12030" max="12030" width="5.625" style="14" customWidth="1"/>
    <col min="12031" max="12031" width="9" style="14"/>
    <col min="12032" max="12032" width="3.75" style="14" customWidth="1"/>
    <col min="12033" max="12033" width="0" style="14" hidden="1" customWidth="1"/>
    <col min="12034" max="12034" width="9.375" style="14" customWidth="1"/>
    <col min="12035" max="12035" width="5.5" style="14" customWidth="1"/>
    <col min="12036" max="12036" width="6.875" style="14" customWidth="1"/>
    <col min="12037" max="12037" width="5.5" style="14" customWidth="1"/>
    <col min="12038" max="12038" width="6.875" style="14" customWidth="1"/>
    <col min="12039" max="12039" width="5.5" style="14" customWidth="1"/>
    <col min="12040" max="12040" width="6.875" style="14" customWidth="1"/>
    <col min="12041" max="12041" width="5.5" style="14" customWidth="1"/>
    <col min="12042" max="12042" width="6.875" style="14" customWidth="1"/>
    <col min="12043" max="12043" width="5.5" style="14" customWidth="1"/>
    <col min="12044" max="12044" width="6.875" style="14" customWidth="1"/>
    <col min="12045" max="12045" width="5.5" style="14" customWidth="1"/>
    <col min="12046" max="12046" width="6.875" style="14" customWidth="1"/>
    <col min="12047" max="12047" width="5.5" style="14" customWidth="1"/>
    <col min="12048" max="12048" width="7.5" style="14" customWidth="1"/>
    <col min="12049" max="12049" width="5" style="14" customWidth="1"/>
    <col min="12050" max="12050" width="9" style="14"/>
    <col min="12051" max="12051" width="5.5" style="14" customWidth="1"/>
    <col min="12052" max="12057" width="4.625" style="14" customWidth="1"/>
    <col min="12058" max="12058" width="4.75" style="14" customWidth="1"/>
    <col min="12059" max="12059" width="5.625" style="14" customWidth="1"/>
    <col min="12060" max="12060" width="2.875" style="14" customWidth="1"/>
    <col min="12061" max="12061" width="9" style="14"/>
    <col min="12062" max="12062" width="5.5" style="14" customWidth="1"/>
    <col min="12063" max="12068" width="4.625" style="14" customWidth="1"/>
    <col min="12069" max="12069" width="4.75" style="14" customWidth="1"/>
    <col min="12070" max="12070" width="5.625" style="14" customWidth="1"/>
    <col min="12071" max="12285" width="9" style="14"/>
    <col min="12286" max="12286" width="5.625" style="14" customWidth="1"/>
    <col min="12287" max="12287" width="9" style="14"/>
    <col min="12288" max="12288" width="3.75" style="14" customWidth="1"/>
    <col min="12289" max="12289" width="0" style="14" hidden="1" customWidth="1"/>
    <col min="12290" max="12290" width="9.375" style="14" customWidth="1"/>
    <col min="12291" max="12291" width="5.5" style="14" customWidth="1"/>
    <col min="12292" max="12292" width="6.875" style="14" customWidth="1"/>
    <col min="12293" max="12293" width="5.5" style="14" customWidth="1"/>
    <col min="12294" max="12294" width="6.875" style="14" customWidth="1"/>
    <col min="12295" max="12295" width="5.5" style="14" customWidth="1"/>
    <col min="12296" max="12296" width="6.875" style="14" customWidth="1"/>
    <col min="12297" max="12297" width="5.5" style="14" customWidth="1"/>
    <col min="12298" max="12298" width="6.875" style="14" customWidth="1"/>
    <col min="12299" max="12299" width="5.5" style="14" customWidth="1"/>
    <col min="12300" max="12300" width="6.875" style="14" customWidth="1"/>
    <col min="12301" max="12301" width="5.5" style="14" customWidth="1"/>
    <col min="12302" max="12302" width="6.875" style="14" customWidth="1"/>
    <col min="12303" max="12303" width="5.5" style="14" customWidth="1"/>
    <col min="12304" max="12304" width="7.5" style="14" customWidth="1"/>
    <col min="12305" max="12305" width="5" style="14" customWidth="1"/>
    <col min="12306" max="12306" width="9" style="14"/>
    <col min="12307" max="12307" width="5.5" style="14" customWidth="1"/>
    <col min="12308" max="12313" width="4.625" style="14" customWidth="1"/>
    <col min="12314" max="12314" width="4.75" style="14" customWidth="1"/>
    <col min="12315" max="12315" width="5.625" style="14" customWidth="1"/>
    <col min="12316" max="12316" width="2.875" style="14" customWidth="1"/>
    <col min="12317" max="12317" width="9" style="14"/>
    <col min="12318" max="12318" width="5.5" style="14" customWidth="1"/>
    <col min="12319" max="12324" width="4.625" style="14" customWidth="1"/>
    <col min="12325" max="12325" width="4.75" style="14" customWidth="1"/>
    <col min="12326" max="12326" width="5.625" style="14" customWidth="1"/>
    <col min="12327" max="12541" width="9" style="14"/>
    <col min="12542" max="12542" width="5.625" style="14" customWidth="1"/>
    <col min="12543" max="12543" width="9" style="14"/>
    <col min="12544" max="12544" width="3.75" style="14" customWidth="1"/>
    <col min="12545" max="12545" width="0" style="14" hidden="1" customWidth="1"/>
    <col min="12546" max="12546" width="9.375" style="14" customWidth="1"/>
    <col min="12547" max="12547" width="5.5" style="14" customWidth="1"/>
    <col min="12548" max="12548" width="6.875" style="14" customWidth="1"/>
    <col min="12549" max="12549" width="5.5" style="14" customWidth="1"/>
    <col min="12550" max="12550" width="6.875" style="14" customWidth="1"/>
    <col min="12551" max="12551" width="5.5" style="14" customWidth="1"/>
    <col min="12552" max="12552" width="6.875" style="14" customWidth="1"/>
    <col min="12553" max="12553" width="5.5" style="14" customWidth="1"/>
    <col min="12554" max="12554" width="6.875" style="14" customWidth="1"/>
    <col min="12555" max="12555" width="5.5" style="14" customWidth="1"/>
    <col min="12556" max="12556" width="6.875" style="14" customWidth="1"/>
    <col min="12557" max="12557" width="5.5" style="14" customWidth="1"/>
    <col min="12558" max="12558" width="6.875" style="14" customWidth="1"/>
    <col min="12559" max="12559" width="5.5" style="14" customWidth="1"/>
    <col min="12560" max="12560" width="7.5" style="14" customWidth="1"/>
    <col min="12561" max="12561" width="5" style="14" customWidth="1"/>
    <col min="12562" max="12562" width="9" style="14"/>
    <col min="12563" max="12563" width="5.5" style="14" customWidth="1"/>
    <col min="12564" max="12569" width="4.625" style="14" customWidth="1"/>
    <col min="12570" max="12570" width="4.75" style="14" customWidth="1"/>
    <col min="12571" max="12571" width="5.625" style="14" customWidth="1"/>
    <col min="12572" max="12572" width="2.875" style="14" customWidth="1"/>
    <col min="12573" max="12573" width="9" style="14"/>
    <col min="12574" max="12574" width="5.5" style="14" customWidth="1"/>
    <col min="12575" max="12580" width="4.625" style="14" customWidth="1"/>
    <col min="12581" max="12581" width="4.75" style="14" customWidth="1"/>
    <col min="12582" max="12582" width="5.625" style="14" customWidth="1"/>
    <col min="12583" max="12797" width="9" style="14"/>
    <col min="12798" max="12798" width="5.625" style="14" customWidth="1"/>
    <col min="12799" max="12799" width="9" style="14"/>
    <col min="12800" max="12800" width="3.75" style="14" customWidth="1"/>
    <col min="12801" max="12801" width="0" style="14" hidden="1" customWidth="1"/>
    <col min="12802" max="12802" width="9.375" style="14" customWidth="1"/>
    <col min="12803" max="12803" width="5.5" style="14" customWidth="1"/>
    <col min="12804" max="12804" width="6.875" style="14" customWidth="1"/>
    <col min="12805" max="12805" width="5.5" style="14" customWidth="1"/>
    <col min="12806" max="12806" width="6.875" style="14" customWidth="1"/>
    <col min="12807" max="12807" width="5.5" style="14" customWidth="1"/>
    <col min="12808" max="12808" width="6.875" style="14" customWidth="1"/>
    <col min="12809" max="12809" width="5.5" style="14" customWidth="1"/>
    <col min="12810" max="12810" width="6.875" style="14" customWidth="1"/>
    <col min="12811" max="12811" width="5.5" style="14" customWidth="1"/>
    <col min="12812" max="12812" width="6.875" style="14" customWidth="1"/>
    <col min="12813" max="12813" width="5.5" style="14" customWidth="1"/>
    <col min="12814" max="12814" width="6.875" style="14" customWidth="1"/>
    <col min="12815" max="12815" width="5.5" style="14" customWidth="1"/>
    <col min="12816" max="12816" width="7.5" style="14" customWidth="1"/>
    <col min="12817" max="12817" width="5" style="14" customWidth="1"/>
    <col min="12818" max="12818" width="9" style="14"/>
    <col min="12819" max="12819" width="5.5" style="14" customWidth="1"/>
    <col min="12820" max="12825" width="4.625" style="14" customWidth="1"/>
    <col min="12826" max="12826" width="4.75" style="14" customWidth="1"/>
    <col min="12827" max="12827" width="5.625" style="14" customWidth="1"/>
    <col min="12828" max="12828" width="2.875" style="14" customWidth="1"/>
    <col min="12829" max="12829" width="9" style="14"/>
    <col min="12830" max="12830" width="5.5" style="14" customWidth="1"/>
    <col min="12831" max="12836" width="4.625" style="14" customWidth="1"/>
    <col min="12837" max="12837" width="4.75" style="14" customWidth="1"/>
    <col min="12838" max="12838" width="5.625" style="14" customWidth="1"/>
    <col min="12839" max="13053" width="9" style="14"/>
    <col min="13054" max="13054" width="5.625" style="14" customWidth="1"/>
    <col min="13055" max="13055" width="9" style="14"/>
    <col min="13056" max="13056" width="3.75" style="14" customWidth="1"/>
    <col min="13057" max="13057" width="0" style="14" hidden="1" customWidth="1"/>
    <col min="13058" max="13058" width="9.375" style="14" customWidth="1"/>
    <col min="13059" max="13059" width="5.5" style="14" customWidth="1"/>
    <col min="13060" max="13060" width="6.875" style="14" customWidth="1"/>
    <col min="13061" max="13061" width="5.5" style="14" customWidth="1"/>
    <col min="13062" max="13062" width="6.875" style="14" customWidth="1"/>
    <col min="13063" max="13063" width="5.5" style="14" customWidth="1"/>
    <col min="13064" max="13064" width="6.875" style="14" customWidth="1"/>
    <col min="13065" max="13065" width="5.5" style="14" customWidth="1"/>
    <col min="13066" max="13066" width="6.875" style="14" customWidth="1"/>
    <col min="13067" max="13067" width="5.5" style="14" customWidth="1"/>
    <col min="13068" max="13068" width="6.875" style="14" customWidth="1"/>
    <col min="13069" max="13069" width="5.5" style="14" customWidth="1"/>
    <col min="13070" max="13070" width="6.875" style="14" customWidth="1"/>
    <col min="13071" max="13071" width="5.5" style="14" customWidth="1"/>
    <col min="13072" max="13072" width="7.5" style="14" customWidth="1"/>
    <col min="13073" max="13073" width="5" style="14" customWidth="1"/>
    <col min="13074" max="13074" width="9" style="14"/>
    <col min="13075" max="13075" width="5.5" style="14" customWidth="1"/>
    <col min="13076" max="13081" width="4.625" style="14" customWidth="1"/>
    <col min="13082" max="13082" width="4.75" style="14" customWidth="1"/>
    <col min="13083" max="13083" width="5.625" style="14" customWidth="1"/>
    <col min="13084" max="13084" width="2.875" style="14" customWidth="1"/>
    <col min="13085" max="13085" width="9" style="14"/>
    <col min="13086" max="13086" width="5.5" style="14" customWidth="1"/>
    <col min="13087" max="13092" width="4.625" style="14" customWidth="1"/>
    <col min="13093" max="13093" width="4.75" style="14" customWidth="1"/>
    <col min="13094" max="13094" width="5.625" style="14" customWidth="1"/>
    <col min="13095" max="13309" width="9" style="14"/>
    <col min="13310" max="13310" width="5.625" style="14" customWidth="1"/>
    <col min="13311" max="13311" width="9" style="14"/>
    <col min="13312" max="13312" width="3.75" style="14" customWidth="1"/>
    <col min="13313" max="13313" width="0" style="14" hidden="1" customWidth="1"/>
    <col min="13314" max="13314" width="9.375" style="14" customWidth="1"/>
    <col min="13315" max="13315" width="5.5" style="14" customWidth="1"/>
    <col min="13316" max="13316" width="6.875" style="14" customWidth="1"/>
    <col min="13317" max="13317" width="5.5" style="14" customWidth="1"/>
    <col min="13318" max="13318" width="6.875" style="14" customWidth="1"/>
    <col min="13319" max="13319" width="5.5" style="14" customWidth="1"/>
    <col min="13320" max="13320" width="6.875" style="14" customWidth="1"/>
    <col min="13321" max="13321" width="5.5" style="14" customWidth="1"/>
    <col min="13322" max="13322" width="6.875" style="14" customWidth="1"/>
    <col min="13323" max="13323" width="5.5" style="14" customWidth="1"/>
    <col min="13324" max="13324" width="6.875" style="14" customWidth="1"/>
    <col min="13325" max="13325" width="5.5" style="14" customWidth="1"/>
    <col min="13326" max="13326" width="6.875" style="14" customWidth="1"/>
    <col min="13327" max="13327" width="5.5" style="14" customWidth="1"/>
    <col min="13328" max="13328" width="7.5" style="14" customWidth="1"/>
    <col min="13329" max="13329" width="5" style="14" customWidth="1"/>
    <col min="13330" max="13330" width="9" style="14"/>
    <col min="13331" max="13331" width="5.5" style="14" customWidth="1"/>
    <col min="13332" max="13337" width="4.625" style="14" customWidth="1"/>
    <col min="13338" max="13338" width="4.75" style="14" customWidth="1"/>
    <col min="13339" max="13339" width="5.625" style="14" customWidth="1"/>
    <col min="13340" max="13340" width="2.875" style="14" customWidth="1"/>
    <col min="13341" max="13341" width="9" style="14"/>
    <col min="13342" max="13342" width="5.5" style="14" customWidth="1"/>
    <col min="13343" max="13348" width="4.625" style="14" customWidth="1"/>
    <col min="13349" max="13349" width="4.75" style="14" customWidth="1"/>
    <col min="13350" max="13350" width="5.625" style="14" customWidth="1"/>
    <col min="13351" max="13565" width="9" style="14"/>
    <col min="13566" max="13566" width="5.625" style="14" customWidth="1"/>
    <col min="13567" max="13567" width="9" style="14"/>
    <col min="13568" max="13568" width="3.75" style="14" customWidth="1"/>
    <col min="13569" max="13569" width="0" style="14" hidden="1" customWidth="1"/>
    <col min="13570" max="13570" width="9.375" style="14" customWidth="1"/>
    <col min="13571" max="13571" width="5.5" style="14" customWidth="1"/>
    <col min="13572" max="13572" width="6.875" style="14" customWidth="1"/>
    <col min="13573" max="13573" width="5.5" style="14" customWidth="1"/>
    <col min="13574" max="13574" width="6.875" style="14" customWidth="1"/>
    <col min="13575" max="13575" width="5.5" style="14" customWidth="1"/>
    <col min="13576" max="13576" width="6.875" style="14" customWidth="1"/>
    <col min="13577" max="13577" width="5.5" style="14" customWidth="1"/>
    <col min="13578" max="13578" width="6.875" style="14" customWidth="1"/>
    <col min="13579" max="13579" width="5.5" style="14" customWidth="1"/>
    <col min="13580" max="13580" width="6.875" style="14" customWidth="1"/>
    <col min="13581" max="13581" width="5.5" style="14" customWidth="1"/>
    <col min="13582" max="13582" width="6.875" style="14" customWidth="1"/>
    <col min="13583" max="13583" width="5.5" style="14" customWidth="1"/>
    <col min="13584" max="13584" width="7.5" style="14" customWidth="1"/>
    <col min="13585" max="13585" width="5" style="14" customWidth="1"/>
    <col min="13586" max="13586" width="9" style="14"/>
    <col min="13587" max="13587" width="5.5" style="14" customWidth="1"/>
    <col min="13588" max="13593" width="4.625" style="14" customWidth="1"/>
    <col min="13594" max="13594" width="4.75" style="14" customWidth="1"/>
    <col min="13595" max="13595" width="5.625" style="14" customWidth="1"/>
    <col min="13596" max="13596" width="2.875" style="14" customWidth="1"/>
    <col min="13597" max="13597" width="9" style="14"/>
    <col min="13598" max="13598" width="5.5" style="14" customWidth="1"/>
    <col min="13599" max="13604" width="4.625" style="14" customWidth="1"/>
    <col min="13605" max="13605" width="4.75" style="14" customWidth="1"/>
    <col min="13606" max="13606" width="5.625" style="14" customWidth="1"/>
    <col min="13607" max="13821" width="9" style="14"/>
    <col min="13822" max="13822" width="5.625" style="14" customWidth="1"/>
    <col min="13823" max="13823" width="9" style="14"/>
    <col min="13824" max="13824" width="3.75" style="14" customWidth="1"/>
    <col min="13825" max="13825" width="0" style="14" hidden="1" customWidth="1"/>
    <col min="13826" max="13826" width="9.375" style="14" customWidth="1"/>
    <col min="13827" max="13827" width="5.5" style="14" customWidth="1"/>
    <col min="13828" max="13828" width="6.875" style="14" customWidth="1"/>
    <col min="13829" max="13829" width="5.5" style="14" customWidth="1"/>
    <col min="13830" max="13830" width="6.875" style="14" customWidth="1"/>
    <col min="13831" max="13831" width="5.5" style="14" customWidth="1"/>
    <col min="13832" max="13832" width="6.875" style="14" customWidth="1"/>
    <col min="13833" max="13833" width="5.5" style="14" customWidth="1"/>
    <col min="13834" max="13834" width="6.875" style="14" customWidth="1"/>
    <col min="13835" max="13835" width="5.5" style="14" customWidth="1"/>
    <col min="13836" max="13836" width="6.875" style="14" customWidth="1"/>
    <col min="13837" max="13837" width="5.5" style="14" customWidth="1"/>
    <col min="13838" max="13838" width="6.875" style="14" customWidth="1"/>
    <col min="13839" max="13839" width="5.5" style="14" customWidth="1"/>
    <col min="13840" max="13840" width="7.5" style="14" customWidth="1"/>
    <col min="13841" max="13841" width="5" style="14" customWidth="1"/>
    <col min="13842" max="13842" width="9" style="14"/>
    <col min="13843" max="13843" width="5.5" style="14" customWidth="1"/>
    <col min="13844" max="13849" width="4.625" style="14" customWidth="1"/>
    <col min="13850" max="13850" width="4.75" style="14" customWidth="1"/>
    <col min="13851" max="13851" width="5.625" style="14" customWidth="1"/>
    <col min="13852" max="13852" width="2.875" style="14" customWidth="1"/>
    <col min="13853" max="13853" width="9" style="14"/>
    <col min="13854" max="13854" width="5.5" style="14" customWidth="1"/>
    <col min="13855" max="13860" width="4.625" style="14" customWidth="1"/>
    <col min="13861" max="13861" width="4.75" style="14" customWidth="1"/>
    <col min="13862" max="13862" width="5.625" style="14" customWidth="1"/>
    <col min="13863" max="14077" width="9" style="14"/>
    <col min="14078" max="14078" width="5.625" style="14" customWidth="1"/>
    <col min="14079" max="14079" width="9" style="14"/>
    <col min="14080" max="14080" width="3.75" style="14" customWidth="1"/>
    <col min="14081" max="14081" width="0" style="14" hidden="1" customWidth="1"/>
    <col min="14082" max="14082" width="9.375" style="14" customWidth="1"/>
    <col min="14083" max="14083" width="5.5" style="14" customWidth="1"/>
    <col min="14084" max="14084" width="6.875" style="14" customWidth="1"/>
    <col min="14085" max="14085" width="5.5" style="14" customWidth="1"/>
    <col min="14086" max="14086" width="6.875" style="14" customWidth="1"/>
    <col min="14087" max="14087" width="5.5" style="14" customWidth="1"/>
    <col min="14088" max="14088" width="6.875" style="14" customWidth="1"/>
    <col min="14089" max="14089" width="5.5" style="14" customWidth="1"/>
    <col min="14090" max="14090" width="6.875" style="14" customWidth="1"/>
    <col min="14091" max="14091" width="5.5" style="14" customWidth="1"/>
    <col min="14092" max="14092" width="6.875" style="14" customWidth="1"/>
    <col min="14093" max="14093" width="5.5" style="14" customWidth="1"/>
    <col min="14094" max="14094" width="6.875" style="14" customWidth="1"/>
    <col min="14095" max="14095" width="5.5" style="14" customWidth="1"/>
    <col min="14096" max="14096" width="7.5" style="14" customWidth="1"/>
    <col min="14097" max="14097" width="5" style="14" customWidth="1"/>
    <col min="14098" max="14098" width="9" style="14"/>
    <col min="14099" max="14099" width="5.5" style="14" customWidth="1"/>
    <col min="14100" max="14105" width="4.625" style="14" customWidth="1"/>
    <col min="14106" max="14106" width="4.75" style="14" customWidth="1"/>
    <col min="14107" max="14107" width="5.625" style="14" customWidth="1"/>
    <col min="14108" max="14108" width="2.875" style="14" customWidth="1"/>
    <col min="14109" max="14109" width="9" style="14"/>
    <col min="14110" max="14110" width="5.5" style="14" customWidth="1"/>
    <col min="14111" max="14116" width="4.625" style="14" customWidth="1"/>
    <col min="14117" max="14117" width="4.75" style="14" customWidth="1"/>
    <col min="14118" max="14118" width="5.625" style="14" customWidth="1"/>
    <col min="14119" max="14333" width="9" style="14"/>
    <col min="14334" max="14334" width="5.625" style="14" customWidth="1"/>
    <col min="14335" max="14335" width="9" style="14"/>
    <col min="14336" max="14336" width="3.75" style="14" customWidth="1"/>
    <col min="14337" max="14337" width="0" style="14" hidden="1" customWidth="1"/>
    <col min="14338" max="14338" width="9.375" style="14" customWidth="1"/>
    <col min="14339" max="14339" width="5.5" style="14" customWidth="1"/>
    <col min="14340" max="14340" width="6.875" style="14" customWidth="1"/>
    <col min="14341" max="14341" width="5.5" style="14" customWidth="1"/>
    <col min="14342" max="14342" width="6.875" style="14" customWidth="1"/>
    <col min="14343" max="14343" width="5.5" style="14" customWidth="1"/>
    <col min="14344" max="14344" width="6.875" style="14" customWidth="1"/>
    <col min="14345" max="14345" width="5.5" style="14" customWidth="1"/>
    <col min="14346" max="14346" width="6.875" style="14" customWidth="1"/>
    <col min="14347" max="14347" width="5.5" style="14" customWidth="1"/>
    <col min="14348" max="14348" width="6.875" style="14" customWidth="1"/>
    <col min="14349" max="14349" width="5.5" style="14" customWidth="1"/>
    <col min="14350" max="14350" width="6.875" style="14" customWidth="1"/>
    <col min="14351" max="14351" width="5.5" style="14" customWidth="1"/>
    <col min="14352" max="14352" width="7.5" style="14" customWidth="1"/>
    <col min="14353" max="14353" width="5" style="14" customWidth="1"/>
    <col min="14354" max="14354" width="9" style="14"/>
    <col min="14355" max="14355" width="5.5" style="14" customWidth="1"/>
    <col min="14356" max="14361" width="4.625" style="14" customWidth="1"/>
    <col min="14362" max="14362" width="4.75" style="14" customWidth="1"/>
    <col min="14363" max="14363" width="5.625" style="14" customWidth="1"/>
    <col min="14364" max="14364" width="2.875" style="14" customWidth="1"/>
    <col min="14365" max="14365" width="9" style="14"/>
    <col min="14366" max="14366" width="5.5" style="14" customWidth="1"/>
    <col min="14367" max="14372" width="4.625" style="14" customWidth="1"/>
    <col min="14373" max="14373" width="4.75" style="14" customWidth="1"/>
    <col min="14374" max="14374" width="5.625" style="14" customWidth="1"/>
    <col min="14375" max="14589" width="9" style="14"/>
    <col min="14590" max="14590" width="5.625" style="14" customWidth="1"/>
    <col min="14591" max="14591" width="9" style="14"/>
    <col min="14592" max="14592" width="3.75" style="14" customWidth="1"/>
    <col min="14593" max="14593" width="0" style="14" hidden="1" customWidth="1"/>
    <col min="14594" max="14594" width="9.375" style="14" customWidth="1"/>
    <col min="14595" max="14595" width="5.5" style="14" customWidth="1"/>
    <col min="14596" max="14596" width="6.875" style="14" customWidth="1"/>
    <col min="14597" max="14597" width="5.5" style="14" customWidth="1"/>
    <col min="14598" max="14598" width="6.875" style="14" customWidth="1"/>
    <col min="14599" max="14599" width="5.5" style="14" customWidth="1"/>
    <col min="14600" max="14600" width="6.875" style="14" customWidth="1"/>
    <col min="14601" max="14601" width="5.5" style="14" customWidth="1"/>
    <col min="14602" max="14602" width="6.875" style="14" customWidth="1"/>
    <col min="14603" max="14603" width="5.5" style="14" customWidth="1"/>
    <col min="14604" max="14604" width="6.875" style="14" customWidth="1"/>
    <col min="14605" max="14605" width="5.5" style="14" customWidth="1"/>
    <col min="14606" max="14606" width="6.875" style="14" customWidth="1"/>
    <col min="14607" max="14607" width="5.5" style="14" customWidth="1"/>
    <col min="14608" max="14608" width="7.5" style="14" customWidth="1"/>
    <col min="14609" max="14609" width="5" style="14" customWidth="1"/>
    <col min="14610" max="14610" width="9" style="14"/>
    <col min="14611" max="14611" width="5.5" style="14" customWidth="1"/>
    <col min="14612" max="14617" width="4.625" style="14" customWidth="1"/>
    <col min="14618" max="14618" width="4.75" style="14" customWidth="1"/>
    <col min="14619" max="14619" width="5.625" style="14" customWidth="1"/>
    <col min="14620" max="14620" width="2.875" style="14" customWidth="1"/>
    <col min="14621" max="14621" width="9" style="14"/>
    <col min="14622" max="14622" width="5.5" style="14" customWidth="1"/>
    <col min="14623" max="14628" width="4.625" style="14" customWidth="1"/>
    <col min="14629" max="14629" width="4.75" style="14" customWidth="1"/>
    <col min="14630" max="14630" width="5.625" style="14" customWidth="1"/>
    <col min="14631" max="14845" width="9" style="14"/>
    <col min="14846" max="14846" width="5.625" style="14" customWidth="1"/>
    <col min="14847" max="14847" width="9" style="14"/>
    <col min="14848" max="14848" width="3.75" style="14" customWidth="1"/>
    <col min="14849" max="14849" width="0" style="14" hidden="1" customWidth="1"/>
    <col min="14850" max="14850" width="9.375" style="14" customWidth="1"/>
    <col min="14851" max="14851" width="5.5" style="14" customWidth="1"/>
    <col min="14852" max="14852" width="6.875" style="14" customWidth="1"/>
    <col min="14853" max="14853" width="5.5" style="14" customWidth="1"/>
    <col min="14854" max="14854" width="6.875" style="14" customWidth="1"/>
    <col min="14855" max="14855" width="5.5" style="14" customWidth="1"/>
    <col min="14856" max="14856" width="6.875" style="14" customWidth="1"/>
    <col min="14857" max="14857" width="5.5" style="14" customWidth="1"/>
    <col min="14858" max="14858" width="6.875" style="14" customWidth="1"/>
    <col min="14859" max="14859" width="5.5" style="14" customWidth="1"/>
    <col min="14860" max="14860" width="6.875" style="14" customWidth="1"/>
    <col min="14861" max="14861" width="5.5" style="14" customWidth="1"/>
    <col min="14862" max="14862" width="6.875" style="14" customWidth="1"/>
    <col min="14863" max="14863" width="5.5" style="14" customWidth="1"/>
    <col min="14864" max="14864" width="7.5" style="14" customWidth="1"/>
    <col min="14865" max="14865" width="5" style="14" customWidth="1"/>
    <col min="14866" max="14866" width="9" style="14"/>
    <col min="14867" max="14867" width="5.5" style="14" customWidth="1"/>
    <col min="14868" max="14873" width="4.625" style="14" customWidth="1"/>
    <col min="14874" max="14874" width="4.75" style="14" customWidth="1"/>
    <col min="14875" max="14875" width="5.625" style="14" customWidth="1"/>
    <col min="14876" max="14876" width="2.875" style="14" customWidth="1"/>
    <col min="14877" max="14877" width="9" style="14"/>
    <col min="14878" max="14878" width="5.5" style="14" customWidth="1"/>
    <col min="14879" max="14884" width="4.625" style="14" customWidth="1"/>
    <col min="14885" max="14885" width="4.75" style="14" customWidth="1"/>
    <col min="14886" max="14886" width="5.625" style="14" customWidth="1"/>
    <col min="14887" max="15101" width="9" style="14"/>
    <col min="15102" max="15102" width="5.625" style="14" customWidth="1"/>
    <col min="15103" max="15103" width="9" style="14"/>
    <col min="15104" max="15104" width="3.75" style="14" customWidth="1"/>
    <col min="15105" max="15105" width="0" style="14" hidden="1" customWidth="1"/>
    <col min="15106" max="15106" width="9.375" style="14" customWidth="1"/>
    <col min="15107" max="15107" width="5.5" style="14" customWidth="1"/>
    <col min="15108" max="15108" width="6.875" style="14" customWidth="1"/>
    <col min="15109" max="15109" width="5.5" style="14" customWidth="1"/>
    <col min="15110" max="15110" width="6.875" style="14" customWidth="1"/>
    <col min="15111" max="15111" width="5.5" style="14" customWidth="1"/>
    <col min="15112" max="15112" width="6.875" style="14" customWidth="1"/>
    <col min="15113" max="15113" width="5.5" style="14" customWidth="1"/>
    <col min="15114" max="15114" width="6.875" style="14" customWidth="1"/>
    <col min="15115" max="15115" width="5.5" style="14" customWidth="1"/>
    <col min="15116" max="15116" width="6.875" style="14" customWidth="1"/>
    <col min="15117" max="15117" width="5.5" style="14" customWidth="1"/>
    <col min="15118" max="15118" width="6.875" style="14" customWidth="1"/>
    <col min="15119" max="15119" width="5.5" style="14" customWidth="1"/>
    <col min="15120" max="15120" width="7.5" style="14" customWidth="1"/>
    <col min="15121" max="15121" width="5" style="14" customWidth="1"/>
    <col min="15122" max="15122" width="9" style="14"/>
    <col min="15123" max="15123" width="5.5" style="14" customWidth="1"/>
    <col min="15124" max="15129" width="4.625" style="14" customWidth="1"/>
    <col min="15130" max="15130" width="4.75" style="14" customWidth="1"/>
    <col min="15131" max="15131" width="5.625" style="14" customWidth="1"/>
    <col min="15132" max="15132" width="2.875" style="14" customWidth="1"/>
    <col min="15133" max="15133" width="9" style="14"/>
    <col min="15134" max="15134" width="5.5" style="14" customWidth="1"/>
    <col min="15135" max="15140" width="4.625" style="14" customWidth="1"/>
    <col min="15141" max="15141" width="4.75" style="14" customWidth="1"/>
    <col min="15142" max="15142" width="5.625" style="14" customWidth="1"/>
    <col min="15143" max="15357" width="9" style="14"/>
    <col min="15358" max="15358" width="5.625" style="14" customWidth="1"/>
    <col min="15359" max="15359" width="9" style="14"/>
    <col min="15360" max="15360" width="3.75" style="14" customWidth="1"/>
    <col min="15361" max="15361" width="0" style="14" hidden="1" customWidth="1"/>
    <col min="15362" max="15362" width="9.375" style="14" customWidth="1"/>
    <col min="15363" max="15363" width="5.5" style="14" customWidth="1"/>
    <col min="15364" max="15364" width="6.875" style="14" customWidth="1"/>
    <col min="15365" max="15365" width="5.5" style="14" customWidth="1"/>
    <col min="15366" max="15366" width="6.875" style="14" customWidth="1"/>
    <col min="15367" max="15367" width="5.5" style="14" customWidth="1"/>
    <col min="15368" max="15368" width="6.875" style="14" customWidth="1"/>
    <col min="15369" max="15369" width="5.5" style="14" customWidth="1"/>
    <col min="15370" max="15370" width="6.875" style="14" customWidth="1"/>
    <col min="15371" max="15371" width="5.5" style="14" customWidth="1"/>
    <col min="15372" max="15372" width="6.875" style="14" customWidth="1"/>
    <col min="15373" max="15373" width="5.5" style="14" customWidth="1"/>
    <col min="15374" max="15374" width="6.875" style="14" customWidth="1"/>
    <col min="15375" max="15375" width="5.5" style="14" customWidth="1"/>
    <col min="15376" max="15376" width="7.5" style="14" customWidth="1"/>
    <col min="15377" max="15377" width="5" style="14" customWidth="1"/>
    <col min="15378" max="15378" width="9" style="14"/>
    <col min="15379" max="15379" width="5.5" style="14" customWidth="1"/>
    <col min="15380" max="15385" width="4.625" style="14" customWidth="1"/>
    <col min="15386" max="15386" width="4.75" style="14" customWidth="1"/>
    <col min="15387" max="15387" width="5.625" style="14" customWidth="1"/>
    <col min="15388" max="15388" width="2.875" style="14" customWidth="1"/>
    <col min="15389" max="15389" width="9" style="14"/>
    <col min="15390" max="15390" width="5.5" style="14" customWidth="1"/>
    <col min="15391" max="15396" width="4.625" style="14" customWidth="1"/>
    <col min="15397" max="15397" width="4.75" style="14" customWidth="1"/>
    <col min="15398" max="15398" width="5.625" style="14" customWidth="1"/>
    <col min="15399" max="15613" width="9" style="14"/>
    <col min="15614" max="15614" width="5.625" style="14" customWidth="1"/>
    <col min="15615" max="15615" width="9" style="14"/>
    <col min="15616" max="15616" width="3.75" style="14" customWidth="1"/>
    <col min="15617" max="15617" width="0" style="14" hidden="1" customWidth="1"/>
    <col min="15618" max="15618" width="9.375" style="14" customWidth="1"/>
    <col min="15619" max="15619" width="5.5" style="14" customWidth="1"/>
    <col min="15620" max="15620" width="6.875" style="14" customWidth="1"/>
    <col min="15621" max="15621" width="5.5" style="14" customWidth="1"/>
    <col min="15622" max="15622" width="6.875" style="14" customWidth="1"/>
    <col min="15623" max="15623" width="5.5" style="14" customWidth="1"/>
    <col min="15624" max="15624" width="6.875" style="14" customWidth="1"/>
    <col min="15625" max="15625" width="5.5" style="14" customWidth="1"/>
    <col min="15626" max="15626" width="6.875" style="14" customWidth="1"/>
    <col min="15627" max="15627" width="5.5" style="14" customWidth="1"/>
    <col min="15628" max="15628" width="6.875" style="14" customWidth="1"/>
    <col min="15629" max="15629" width="5.5" style="14" customWidth="1"/>
    <col min="15630" max="15630" width="6.875" style="14" customWidth="1"/>
    <col min="15631" max="15631" width="5.5" style="14" customWidth="1"/>
    <col min="15632" max="15632" width="7.5" style="14" customWidth="1"/>
    <col min="15633" max="15633" width="5" style="14" customWidth="1"/>
    <col min="15634" max="15634" width="9" style="14"/>
    <col min="15635" max="15635" width="5.5" style="14" customWidth="1"/>
    <col min="15636" max="15641" width="4.625" style="14" customWidth="1"/>
    <col min="15642" max="15642" width="4.75" style="14" customWidth="1"/>
    <col min="15643" max="15643" width="5.625" style="14" customWidth="1"/>
    <col min="15644" max="15644" width="2.875" style="14" customWidth="1"/>
    <col min="15645" max="15645" width="9" style="14"/>
    <col min="15646" max="15646" width="5.5" style="14" customWidth="1"/>
    <col min="15647" max="15652" width="4.625" style="14" customWidth="1"/>
    <col min="15653" max="15653" width="4.75" style="14" customWidth="1"/>
    <col min="15654" max="15654" width="5.625" style="14" customWidth="1"/>
    <col min="15655" max="15869" width="9" style="14"/>
    <col min="15870" max="15870" width="5.625" style="14" customWidth="1"/>
    <col min="15871" max="15871" width="9" style="14"/>
    <col min="15872" max="15872" width="3.75" style="14" customWidth="1"/>
    <col min="15873" max="15873" width="0" style="14" hidden="1" customWidth="1"/>
    <col min="15874" max="15874" width="9.375" style="14" customWidth="1"/>
    <col min="15875" max="15875" width="5.5" style="14" customWidth="1"/>
    <col min="15876" max="15876" width="6.875" style="14" customWidth="1"/>
    <col min="15877" max="15877" width="5.5" style="14" customWidth="1"/>
    <col min="15878" max="15878" width="6.875" style="14" customWidth="1"/>
    <col min="15879" max="15879" width="5.5" style="14" customWidth="1"/>
    <col min="15880" max="15880" width="6.875" style="14" customWidth="1"/>
    <col min="15881" max="15881" width="5.5" style="14" customWidth="1"/>
    <col min="15882" max="15882" width="6.875" style="14" customWidth="1"/>
    <col min="15883" max="15883" width="5.5" style="14" customWidth="1"/>
    <col min="15884" max="15884" width="6.875" style="14" customWidth="1"/>
    <col min="15885" max="15885" width="5.5" style="14" customWidth="1"/>
    <col min="15886" max="15886" width="6.875" style="14" customWidth="1"/>
    <col min="15887" max="15887" width="5.5" style="14" customWidth="1"/>
    <col min="15888" max="15888" width="7.5" style="14" customWidth="1"/>
    <col min="15889" max="15889" width="5" style="14" customWidth="1"/>
    <col min="15890" max="15890" width="9" style="14"/>
    <col min="15891" max="15891" width="5.5" style="14" customWidth="1"/>
    <col min="15892" max="15897" width="4.625" style="14" customWidth="1"/>
    <col min="15898" max="15898" width="4.75" style="14" customWidth="1"/>
    <col min="15899" max="15899" width="5.625" style="14" customWidth="1"/>
    <col min="15900" max="15900" width="2.875" style="14" customWidth="1"/>
    <col min="15901" max="15901" width="9" style="14"/>
    <col min="15902" max="15902" width="5.5" style="14" customWidth="1"/>
    <col min="15903" max="15908" width="4.625" style="14" customWidth="1"/>
    <col min="15909" max="15909" width="4.75" style="14" customWidth="1"/>
    <col min="15910" max="15910" width="5.625" style="14" customWidth="1"/>
    <col min="15911" max="16125" width="9" style="14"/>
    <col min="16126" max="16126" width="5.625" style="14" customWidth="1"/>
    <col min="16127" max="16127" width="9" style="14"/>
    <col min="16128" max="16128" width="3.75" style="14" customWidth="1"/>
    <col min="16129" max="16129" width="0" style="14" hidden="1" customWidth="1"/>
    <col min="16130" max="16130" width="9.375" style="14" customWidth="1"/>
    <col min="16131" max="16131" width="5.5" style="14" customWidth="1"/>
    <col min="16132" max="16132" width="6.875" style="14" customWidth="1"/>
    <col min="16133" max="16133" width="5.5" style="14" customWidth="1"/>
    <col min="16134" max="16134" width="6.875" style="14" customWidth="1"/>
    <col min="16135" max="16135" width="5.5" style="14" customWidth="1"/>
    <col min="16136" max="16136" width="6.875" style="14" customWidth="1"/>
    <col min="16137" max="16137" width="5.5" style="14" customWidth="1"/>
    <col min="16138" max="16138" width="6.875" style="14" customWidth="1"/>
    <col min="16139" max="16139" width="5.5" style="14" customWidth="1"/>
    <col min="16140" max="16140" width="6.875" style="14" customWidth="1"/>
    <col min="16141" max="16141" width="5.5" style="14" customWidth="1"/>
    <col min="16142" max="16142" width="6.875" style="14" customWidth="1"/>
    <col min="16143" max="16143" width="5.5" style="14" customWidth="1"/>
    <col min="16144" max="16144" width="7.5" style="14" customWidth="1"/>
    <col min="16145" max="16145" width="5" style="14" customWidth="1"/>
    <col min="16146" max="16146" width="9" style="14"/>
    <col min="16147" max="16147" width="5.5" style="14" customWidth="1"/>
    <col min="16148" max="16153" width="4.625" style="14" customWidth="1"/>
    <col min="16154" max="16154" width="4.75" style="14" customWidth="1"/>
    <col min="16155" max="16155" width="5.625" style="14" customWidth="1"/>
    <col min="16156" max="16156" width="2.875" style="14" customWidth="1"/>
    <col min="16157" max="16157" width="9" style="14"/>
    <col min="16158" max="16158" width="5.5" style="14" customWidth="1"/>
    <col min="16159" max="16164" width="4.625" style="14" customWidth="1"/>
    <col min="16165" max="16165" width="4.75" style="14" customWidth="1"/>
    <col min="16166" max="16166" width="5.625" style="14" customWidth="1"/>
    <col min="16167" max="16384" width="9" style="14"/>
  </cols>
  <sheetData>
    <row r="1" spans="1:41" ht="18" customHeight="1">
      <c r="F1" s="17">
        <v>2</v>
      </c>
      <c r="G1" s="17">
        <v>8</v>
      </c>
      <c r="H1" s="17">
        <v>3</v>
      </c>
      <c r="I1" s="17">
        <v>9</v>
      </c>
      <c r="J1" s="17">
        <v>4</v>
      </c>
      <c r="K1" s="17">
        <v>10</v>
      </c>
      <c r="L1" s="17">
        <v>5</v>
      </c>
      <c r="M1" s="17">
        <v>11</v>
      </c>
      <c r="N1" s="17">
        <v>6</v>
      </c>
      <c r="O1" s="17">
        <v>12</v>
      </c>
      <c r="P1" s="17">
        <v>7</v>
      </c>
      <c r="Q1" s="17">
        <v>13</v>
      </c>
      <c r="W1" s="144">
        <v>1</v>
      </c>
      <c r="X1" s="144">
        <v>2</v>
      </c>
      <c r="Y1" s="144">
        <v>3</v>
      </c>
      <c r="Z1" s="144">
        <v>4</v>
      </c>
      <c r="AA1" s="144">
        <v>5</v>
      </c>
      <c r="AB1" s="144">
        <v>6</v>
      </c>
      <c r="AC1" s="145"/>
      <c r="AD1" s="143"/>
      <c r="AE1" s="146"/>
      <c r="AF1" s="144"/>
      <c r="AH1" s="144">
        <v>1</v>
      </c>
      <c r="AI1" s="144">
        <v>2</v>
      </c>
      <c r="AJ1" s="144">
        <v>3</v>
      </c>
      <c r="AK1" s="144">
        <v>4</v>
      </c>
      <c r="AL1" s="144">
        <v>5</v>
      </c>
      <c r="AM1" s="144">
        <v>6</v>
      </c>
    </row>
    <row r="2" spans="1:41" ht="18" customHeight="1" thickBot="1">
      <c r="A2" s="446" t="s">
        <v>370</v>
      </c>
      <c r="B2" s="446"/>
      <c r="C2" s="446"/>
      <c r="D2" s="446"/>
      <c r="E2" s="446"/>
      <c r="F2" s="446"/>
      <c r="G2" s="446"/>
      <c r="H2" s="19"/>
      <c r="I2" s="19"/>
      <c r="J2" s="19"/>
      <c r="K2" s="20"/>
      <c r="L2" s="19"/>
      <c r="M2" s="19"/>
      <c r="N2" s="19"/>
      <c r="O2" s="19"/>
      <c r="P2" s="19"/>
      <c r="Q2" s="19"/>
      <c r="R2" s="19"/>
      <c r="S2" s="21"/>
      <c r="T2" s="22"/>
      <c r="U2" s="147"/>
      <c r="V2" s="147"/>
      <c r="W2" s="148"/>
      <c r="X2" s="148"/>
      <c r="Y2" s="148"/>
      <c r="Z2" s="148"/>
      <c r="AA2" s="148"/>
      <c r="AB2" s="148"/>
      <c r="AC2" s="148"/>
      <c r="AD2" s="148"/>
      <c r="AE2" s="149"/>
      <c r="AF2" s="147"/>
      <c r="AG2" s="148"/>
      <c r="AH2" s="148"/>
      <c r="AI2" s="148"/>
      <c r="AJ2" s="148"/>
      <c r="AK2" s="447">
        <f>COUNTIF($V6:$V$68,"計")+COUNTIF($AG$6:$AG$65,"計")</f>
        <v>39</v>
      </c>
      <c r="AL2" s="448"/>
      <c r="AM2" s="448"/>
      <c r="AN2" s="448"/>
      <c r="AO2" s="448"/>
    </row>
    <row r="3" spans="1:41" ht="18" customHeight="1">
      <c r="A3" s="449" t="s">
        <v>256</v>
      </c>
      <c r="B3" s="450"/>
      <c r="C3" s="23"/>
      <c r="D3" s="23"/>
      <c r="E3" s="453" t="s">
        <v>257</v>
      </c>
      <c r="F3" s="454"/>
      <c r="G3" s="454"/>
      <c r="H3" s="454"/>
      <c r="I3" s="454"/>
      <c r="J3" s="455"/>
      <c r="K3" s="455"/>
      <c r="L3" s="455"/>
      <c r="M3" s="455"/>
      <c r="N3" s="455"/>
      <c r="O3" s="455"/>
      <c r="P3" s="455"/>
      <c r="Q3" s="455"/>
      <c r="R3" s="455"/>
      <c r="S3" s="456"/>
      <c r="T3" s="24" t="e">
        <f>+S3S3:T51</f>
        <v>#NAME?</v>
      </c>
      <c r="U3" s="457" t="s">
        <v>258</v>
      </c>
      <c r="V3" s="458"/>
      <c r="W3" s="458"/>
      <c r="X3" s="458"/>
      <c r="Y3" s="458"/>
      <c r="Z3" s="458"/>
      <c r="AA3" s="458"/>
      <c r="AB3" s="458"/>
      <c r="AC3" s="458"/>
      <c r="AD3" s="459"/>
      <c r="AE3" s="150"/>
      <c r="AF3" s="457" t="s">
        <v>258</v>
      </c>
      <c r="AG3" s="458"/>
      <c r="AH3" s="458"/>
      <c r="AI3" s="458"/>
      <c r="AJ3" s="458"/>
      <c r="AK3" s="458"/>
      <c r="AL3" s="458"/>
      <c r="AM3" s="458"/>
      <c r="AN3" s="458"/>
      <c r="AO3" s="459"/>
    </row>
    <row r="4" spans="1:41" ht="18" customHeight="1">
      <c r="A4" s="451"/>
      <c r="B4" s="452"/>
      <c r="C4" s="25"/>
      <c r="D4" s="25"/>
      <c r="E4" s="460" t="s">
        <v>259</v>
      </c>
      <c r="F4" s="462" t="s">
        <v>260</v>
      </c>
      <c r="G4" s="463"/>
      <c r="H4" s="462" t="s">
        <v>261</v>
      </c>
      <c r="I4" s="463"/>
      <c r="J4" s="462" t="s">
        <v>262</v>
      </c>
      <c r="K4" s="463"/>
      <c r="L4" s="462" t="s">
        <v>263</v>
      </c>
      <c r="M4" s="463"/>
      <c r="N4" s="462" t="s">
        <v>264</v>
      </c>
      <c r="O4" s="463"/>
      <c r="P4" s="462" t="s">
        <v>265</v>
      </c>
      <c r="Q4" s="464"/>
      <c r="R4" s="272" t="s">
        <v>266</v>
      </c>
      <c r="S4" s="258"/>
      <c r="T4" s="26"/>
      <c r="U4" s="442" t="s">
        <v>267</v>
      </c>
      <c r="V4" s="444" t="s">
        <v>268</v>
      </c>
      <c r="W4" s="436" t="s">
        <v>269</v>
      </c>
      <c r="X4" s="436" t="s">
        <v>270</v>
      </c>
      <c r="Y4" s="436" t="s">
        <v>271</v>
      </c>
      <c r="Z4" s="436" t="s">
        <v>272</v>
      </c>
      <c r="AA4" s="436" t="s">
        <v>273</v>
      </c>
      <c r="AB4" s="436" t="s">
        <v>274</v>
      </c>
      <c r="AC4" s="439" t="s">
        <v>275</v>
      </c>
      <c r="AD4" s="440"/>
      <c r="AE4" s="150"/>
      <c r="AF4" s="442" t="s">
        <v>267</v>
      </c>
      <c r="AG4" s="444" t="s">
        <v>268</v>
      </c>
      <c r="AH4" s="436" t="s">
        <v>269</v>
      </c>
      <c r="AI4" s="436" t="s">
        <v>270</v>
      </c>
      <c r="AJ4" s="436" t="s">
        <v>271</v>
      </c>
      <c r="AK4" s="436" t="s">
        <v>272</v>
      </c>
      <c r="AL4" s="436" t="s">
        <v>273</v>
      </c>
      <c r="AM4" s="436" t="s">
        <v>274</v>
      </c>
      <c r="AN4" s="439" t="s">
        <v>275</v>
      </c>
      <c r="AO4" s="440"/>
    </row>
    <row r="5" spans="1:41" ht="18" customHeight="1" thickBot="1">
      <c r="A5" s="262" t="s">
        <v>276</v>
      </c>
      <c r="B5" s="263" t="s">
        <v>277</v>
      </c>
      <c r="C5" s="25"/>
      <c r="D5" s="27"/>
      <c r="E5" s="461"/>
      <c r="F5" s="28" t="s">
        <v>278</v>
      </c>
      <c r="G5" s="28" t="s">
        <v>279</v>
      </c>
      <c r="H5" s="28" t="s">
        <v>278</v>
      </c>
      <c r="I5" s="28" t="s">
        <v>279</v>
      </c>
      <c r="J5" s="28" t="s">
        <v>278</v>
      </c>
      <c r="K5" s="28" t="s">
        <v>279</v>
      </c>
      <c r="L5" s="28" t="s">
        <v>278</v>
      </c>
      <c r="M5" s="28" t="s">
        <v>279</v>
      </c>
      <c r="N5" s="28" t="s">
        <v>278</v>
      </c>
      <c r="O5" s="28" t="s">
        <v>279</v>
      </c>
      <c r="P5" s="28" t="s">
        <v>278</v>
      </c>
      <c r="Q5" s="94" t="s">
        <v>279</v>
      </c>
      <c r="R5" s="273" t="s">
        <v>278</v>
      </c>
      <c r="S5" s="259" t="s">
        <v>279</v>
      </c>
      <c r="T5" s="24"/>
      <c r="U5" s="443"/>
      <c r="V5" s="445"/>
      <c r="W5" s="437"/>
      <c r="X5" s="437"/>
      <c r="Y5" s="437"/>
      <c r="Z5" s="437"/>
      <c r="AA5" s="437"/>
      <c r="AB5" s="437"/>
      <c r="AC5" s="151" t="s">
        <v>278</v>
      </c>
      <c r="AD5" s="256" t="s">
        <v>279</v>
      </c>
      <c r="AE5" s="150"/>
      <c r="AF5" s="443"/>
      <c r="AG5" s="445"/>
      <c r="AH5" s="437"/>
      <c r="AI5" s="437"/>
      <c r="AJ5" s="437"/>
      <c r="AK5" s="437"/>
      <c r="AL5" s="437"/>
      <c r="AM5" s="437"/>
      <c r="AN5" s="152" t="s">
        <v>278</v>
      </c>
      <c r="AO5" s="256" t="s">
        <v>279</v>
      </c>
    </row>
    <row r="6" spans="1:41" ht="18" customHeight="1">
      <c r="A6" s="264">
        <f>R$6+AC8</f>
        <v>8</v>
      </c>
      <c r="B6" s="265">
        <f>S$6+AD8</f>
        <v>125</v>
      </c>
      <c r="C6" s="44"/>
      <c r="D6" s="29" t="str">
        <f>SUBSTITUTE(E6,"　","")&amp;"小"</f>
        <v>弥生小</v>
      </c>
      <c r="E6" s="260" t="s">
        <v>280</v>
      </c>
      <c r="F6" s="30">
        <f>VLOOKUP($D6,小!$C$7:$AS$48,27,FALSE)</f>
        <v>1</v>
      </c>
      <c r="G6" s="30">
        <f>VLOOKUP($D6,小!$C$7:$AS$48,5,FALSE)</f>
        <v>12</v>
      </c>
      <c r="H6" s="30">
        <f>VLOOKUP($D6,小!$C$7:$AS$48,28,FALSE)</f>
        <v>1</v>
      </c>
      <c r="I6" s="30">
        <f>VLOOKUP($D6,小!$C$7:$AS$48,6,FALSE)</f>
        <v>16</v>
      </c>
      <c r="J6" s="30">
        <f>VLOOKUP($D6,小!$C$7:$AS$48,29,FALSE)</f>
        <v>1</v>
      </c>
      <c r="K6" s="30">
        <f>VLOOKUP($D6,小!$C$7:$AS$48,7,FALSE)</f>
        <v>20</v>
      </c>
      <c r="L6" s="31">
        <f>VLOOKUP($D6,小!$C$7:$AS$48,30,FALSE)</f>
        <v>1</v>
      </c>
      <c r="M6" s="30">
        <f>VLOOKUP($D6,小!$C$7:$AS$48,8,FALSE)</f>
        <v>21</v>
      </c>
      <c r="N6" s="30">
        <f>VLOOKUP($D6,小!$C$7:$AS$48,31,FALSE)</f>
        <v>1</v>
      </c>
      <c r="O6" s="30">
        <f>VLOOKUP($D6,小!$C$7:$AS$48,9,FALSE)</f>
        <v>20</v>
      </c>
      <c r="P6" s="30">
        <f>VLOOKUP($D6,小!$C$7:$AS$48,32,FALSE)</f>
        <v>1</v>
      </c>
      <c r="Q6" s="32">
        <f>VLOOKUP($D6,小!$C$7:$AS$48,10,FALSE)</f>
        <v>30</v>
      </c>
      <c r="R6" s="274">
        <f>F6+H6+J6+L6+N6+P6</f>
        <v>6</v>
      </c>
      <c r="S6" s="261">
        <f t="shared" ref="R6:S44" si="0">G6+I6+K6+M6+O6+Q6</f>
        <v>119</v>
      </c>
      <c r="T6" s="24" t="e">
        <f>IF(#REF!="知的",13,IF(#REF!="情緒",20,IF(#REF!="肢体",27,34)))</f>
        <v>#REF!</v>
      </c>
      <c r="U6" s="433" t="s">
        <v>280</v>
      </c>
      <c r="V6" s="314" t="s">
        <v>281</v>
      </c>
      <c r="W6" s="315">
        <v>0</v>
      </c>
      <c r="X6" s="316">
        <v>0</v>
      </c>
      <c r="Y6" s="317">
        <v>0</v>
      </c>
      <c r="Z6" s="317">
        <v>0</v>
      </c>
      <c r="AA6" s="317">
        <v>1</v>
      </c>
      <c r="AB6" s="318">
        <v>1</v>
      </c>
      <c r="AC6" s="319">
        <f>IF(AD6/8=ROUNDDOWN(AD6/8,0),AD6/8,ROUNDDOWN(AD6/8,0)+1)</f>
        <v>1</v>
      </c>
      <c r="AD6" s="320">
        <f>SUM(W6:AB6)</f>
        <v>2</v>
      </c>
      <c r="AE6" s="321" t="str">
        <f t="shared" ref="AE6:AE18" si="1">V6</f>
        <v>知的</v>
      </c>
      <c r="AF6" s="433" t="s">
        <v>282</v>
      </c>
      <c r="AG6" s="314" t="s">
        <v>281</v>
      </c>
      <c r="AH6" s="317">
        <v>0</v>
      </c>
      <c r="AI6" s="317">
        <v>0</v>
      </c>
      <c r="AJ6" s="317">
        <v>1</v>
      </c>
      <c r="AK6" s="317">
        <v>2</v>
      </c>
      <c r="AL6" s="317">
        <v>2</v>
      </c>
      <c r="AM6" s="317">
        <v>0</v>
      </c>
      <c r="AN6" s="319">
        <f>IF(AO6/8=ROUNDDOWN(AO6/8,0),AO6/8,ROUNDDOWN(AO6/8,0)+1)</f>
        <v>1</v>
      </c>
      <c r="AO6" s="320">
        <f t="shared" ref="AO6:AO11" si="2">SUM(AH6:AM6)</f>
        <v>5</v>
      </c>
    </row>
    <row r="7" spans="1:41" ht="18" customHeight="1" thickBot="1">
      <c r="A7" s="264">
        <f>R$7+AC11</f>
        <v>9</v>
      </c>
      <c r="B7" s="265">
        <f>S$7+AD11</f>
        <v>178</v>
      </c>
      <c r="C7" s="44"/>
      <c r="D7" s="29" t="str">
        <f t="shared" ref="D7:D43" si="3">SUBSTITUTE(E7,"　","")&amp;"小"</f>
        <v>青柳小</v>
      </c>
      <c r="E7" s="260" t="s">
        <v>283</v>
      </c>
      <c r="F7" s="30">
        <f>VLOOKUP($D7,小!$C$7:$AS$48,27,FALSE)</f>
        <v>1</v>
      </c>
      <c r="G7" s="32">
        <f>VLOOKUP($D7,小!$C$7:$AS$48,5,FALSE)</f>
        <v>26</v>
      </c>
      <c r="H7" s="30">
        <f>VLOOKUP($D7,小!$C$7:$AS$48,28,FALSE)</f>
        <v>1</v>
      </c>
      <c r="I7" s="33">
        <f>VLOOKUP($D7,小!$C$7:$AS$48,6,FALSE)</f>
        <v>25</v>
      </c>
      <c r="J7" s="30">
        <f>VLOOKUP($D7,小!$C$7:$AS$48,29,FALSE)</f>
        <v>1</v>
      </c>
      <c r="K7" s="32">
        <f>VLOOKUP($D7,小!$C$7:$AS$48,7,FALSE)</f>
        <v>21</v>
      </c>
      <c r="L7" s="68">
        <f>VLOOKUP($D7,小!$C$7:$AS$48,30,FALSE)</f>
        <v>1</v>
      </c>
      <c r="M7" s="33">
        <f>VLOOKUP($D7,小!$C$7:$AS$48,8,FALSE)</f>
        <v>31</v>
      </c>
      <c r="N7" s="30">
        <f>VLOOKUP($D7,小!$C$7:$AS$48,31,FALSE)</f>
        <v>2</v>
      </c>
      <c r="O7" s="30">
        <f>VLOOKUP($D7,小!$C$7:$AS$48,9,FALSE)</f>
        <v>36</v>
      </c>
      <c r="P7" s="30">
        <f>VLOOKUP($D7,小!$C$7:$AS$48,32,FALSE)</f>
        <v>1</v>
      </c>
      <c r="Q7" s="32">
        <f>VLOOKUP($D7,小!$C$7:$AS$48,10,FALSE)</f>
        <v>25</v>
      </c>
      <c r="R7" s="274">
        <f t="shared" si="0"/>
        <v>7</v>
      </c>
      <c r="S7" s="261">
        <f t="shared" si="0"/>
        <v>164</v>
      </c>
      <c r="T7" s="24"/>
      <c r="U7" s="424"/>
      <c r="V7" s="322" t="s">
        <v>284</v>
      </c>
      <c r="W7" s="294">
        <v>1</v>
      </c>
      <c r="X7" s="323">
        <v>0</v>
      </c>
      <c r="Y7" s="324">
        <v>1</v>
      </c>
      <c r="Z7" s="324">
        <v>0</v>
      </c>
      <c r="AA7" s="324">
        <v>0</v>
      </c>
      <c r="AB7" s="294">
        <v>2</v>
      </c>
      <c r="AC7" s="325">
        <f>IF(AD7/8=ROUNDDOWN(AD7/8,0),AD7/8,ROUNDDOWN(AD7/8,0)+1)</f>
        <v>1</v>
      </c>
      <c r="AD7" s="295">
        <f t="shared" ref="AD7:AD18" si="4">SUM(W7:AB7)</f>
        <v>4</v>
      </c>
      <c r="AE7" s="321" t="str">
        <f t="shared" si="1"/>
        <v>情緒</v>
      </c>
      <c r="AF7" s="434"/>
      <c r="AG7" s="322" t="s">
        <v>285</v>
      </c>
      <c r="AH7" s="294">
        <v>0</v>
      </c>
      <c r="AI7" s="294">
        <v>0</v>
      </c>
      <c r="AJ7" s="294">
        <v>1</v>
      </c>
      <c r="AK7" s="294">
        <v>1</v>
      </c>
      <c r="AL7" s="294">
        <v>1</v>
      </c>
      <c r="AM7" s="324">
        <v>0</v>
      </c>
      <c r="AN7" s="326">
        <f>IF(AO7/8=ROUNDDOWN(AO7/8,0),AO7/8,ROUNDDOWN(AO7/8,0)+1)</f>
        <v>1</v>
      </c>
      <c r="AO7" s="295">
        <f t="shared" si="2"/>
        <v>3</v>
      </c>
    </row>
    <row r="8" spans="1:41" ht="18" customHeight="1" thickTop="1" thickBot="1">
      <c r="A8" s="264">
        <f>R$8+AC14</f>
        <v>8</v>
      </c>
      <c r="B8" s="265">
        <f>S$8+AD14</f>
        <v>138</v>
      </c>
      <c r="C8" s="44"/>
      <c r="D8" s="29" t="str">
        <f t="shared" si="3"/>
        <v>あさひ小</v>
      </c>
      <c r="E8" s="260" t="s">
        <v>286</v>
      </c>
      <c r="F8" s="30">
        <f>VLOOKUP($D8,小!$C$7:$AS$48,27,FALSE)</f>
        <v>1</v>
      </c>
      <c r="G8" s="32">
        <f>VLOOKUP($D8,小!$C$7:$AS$48,5,FALSE)</f>
        <v>18</v>
      </c>
      <c r="H8" s="34">
        <f>VLOOKUP($D8,小!$C$7:$AS$48,28,FALSE)</f>
        <v>1</v>
      </c>
      <c r="I8" s="33">
        <f>VLOOKUP($D8,小!$C$7:$AS$48,6,FALSE)</f>
        <v>18</v>
      </c>
      <c r="J8" s="30">
        <f>VLOOKUP($D8,小!$C$7:$AS$48,29,FALSE)</f>
        <v>1</v>
      </c>
      <c r="K8" s="30">
        <f>VLOOKUP($D8,小!$C$7:$AS$48,7,FALSE)</f>
        <v>20</v>
      </c>
      <c r="L8" s="34">
        <f>VLOOKUP($D8,小!$C$7:$AS$48,30,FALSE)</f>
        <v>1</v>
      </c>
      <c r="M8" s="30">
        <f>VLOOKUP($D8,小!$C$7:$AS$48,8,FALSE)</f>
        <v>29</v>
      </c>
      <c r="N8" s="30">
        <f>VLOOKUP($D8,小!$C$7:$AS$48,31,FALSE)</f>
        <v>1</v>
      </c>
      <c r="O8" s="30">
        <f>VLOOKUP($D8,小!$C$7:$AS$48,9,FALSE)</f>
        <v>23</v>
      </c>
      <c r="P8" s="30">
        <f>VLOOKUP($D8,小!$C$7:$AS$48,32,FALSE)</f>
        <v>1</v>
      </c>
      <c r="Q8" s="32">
        <f>VLOOKUP($D8,小!$C$7:$AS$48,10,FALSE)</f>
        <v>20</v>
      </c>
      <c r="R8" s="274">
        <f t="shared" si="0"/>
        <v>6</v>
      </c>
      <c r="S8" s="261">
        <f t="shared" si="0"/>
        <v>128</v>
      </c>
      <c r="T8" s="24"/>
      <c r="U8" s="441"/>
      <c r="V8" s="327" t="s">
        <v>287</v>
      </c>
      <c r="W8" s="328">
        <f t="shared" ref="W8:AC8" si="5">SUM(W6:W7)</f>
        <v>1</v>
      </c>
      <c r="X8" s="328">
        <f t="shared" si="5"/>
        <v>0</v>
      </c>
      <c r="Y8" s="328">
        <f t="shared" si="5"/>
        <v>1</v>
      </c>
      <c r="Z8" s="328">
        <f t="shared" si="5"/>
        <v>0</v>
      </c>
      <c r="AA8" s="328">
        <f t="shared" si="5"/>
        <v>1</v>
      </c>
      <c r="AB8" s="328">
        <f t="shared" si="5"/>
        <v>3</v>
      </c>
      <c r="AC8" s="329">
        <f t="shared" si="5"/>
        <v>2</v>
      </c>
      <c r="AD8" s="330">
        <f t="shared" si="4"/>
        <v>6</v>
      </c>
      <c r="AE8" s="321" t="str">
        <f t="shared" si="1"/>
        <v>計</v>
      </c>
      <c r="AF8" s="435"/>
      <c r="AG8" s="331" t="s">
        <v>287</v>
      </c>
      <c r="AH8" s="332">
        <f t="shared" ref="AH8:AM8" si="6">SUM(AH6:AH7)</f>
        <v>0</v>
      </c>
      <c r="AI8" s="332">
        <f t="shared" si="6"/>
        <v>0</v>
      </c>
      <c r="AJ8" s="332">
        <f t="shared" si="6"/>
        <v>2</v>
      </c>
      <c r="AK8" s="332">
        <f t="shared" si="6"/>
        <v>3</v>
      </c>
      <c r="AL8" s="332">
        <f t="shared" si="6"/>
        <v>3</v>
      </c>
      <c r="AM8" s="332">
        <f t="shared" si="6"/>
        <v>0</v>
      </c>
      <c r="AN8" s="333">
        <f>SUM(AN6:AN7)</f>
        <v>2</v>
      </c>
      <c r="AO8" s="334">
        <f t="shared" si="2"/>
        <v>8</v>
      </c>
    </row>
    <row r="9" spans="1:41" ht="18" customHeight="1" thickBot="1">
      <c r="A9" s="264">
        <f>R$9+AC17</f>
        <v>8</v>
      </c>
      <c r="B9" s="265">
        <f>S$9+AD17</f>
        <v>109</v>
      </c>
      <c r="C9" s="44"/>
      <c r="D9" s="29" t="str">
        <f t="shared" si="3"/>
        <v>中部小</v>
      </c>
      <c r="E9" s="260" t="s">
        <v>288</v>
      </c>
      <c r="F9" s="30">
        <f>VLOOKUP($D9,小!$C$7:$AS$48,27,FALSE)</f>
        <v>1</v>
      </c>
      <c r="G9" s="30">
        <f>VLOOKUP($D9,小!$C$7:$AS$48,5,FALSE)</f>
        <v>16</v>
      </c>
      <c r="H9" s="34">
        <f>VLOOKUP($D9,小!$C$7:$AS$48,28,FALSE)</f>
        <v>1</v>
      </c>
      <c r="I9" s="30">
        <f>VLOOKUP($D9,小!$C$7:$AS$48,6,FALSE)</f>
        <v>16</v>
      </c>
      <c r="J9" s="30">
        <f>VLOOKUP($D9,小!$C$7:$AS$48,29,FALSE)</f>
        <v>1</v>
      </c>
      <c r="K9" s="30">
        <f>VLOOKUP($D9,小!$C$7:$AS$48,7,FALSE)</f>
        <v>13</v>
      </c>
      <c r="L9" s="30">
        <f>VLOOKUP($D9,小!$C$7:$AS$48,30,FALSE)</f>
        <v>1</v>
      </c>
      <c r="M9" s="30">
        <f>VLOOKUP($D9,小!$C$7:$AS$48,8,FALSE)</f>
        <v>19</v>
      </c>
      <c r="N9" s="30">
        <f>VLOOKUP($D9,小!$C$7:$AS$48,31,FALSE)</f>
        <v>1</v>
      </c>
      <c r="O9" s="30">
        <f>VLOOKUP($D9,小!$C$7:$AS$48,9,FALSE)</f>
        <v>16</v>
      </c>
      <c r="P9" s="30">
        <f>VLOOKUP($D9,小!$C$7:$AS$48,32,FALSE)</f>
        <v>1</v>
      </c>
      <c r="Q9" s="32">
        <f>VLOOKUP($D9,小!$C$7:$AS$48,10,FALSE)</f>
        <v>19</v>
      </c>
      <c r="R9" s="274">
        <f t="shared" si="0"/>
        <v>6</v>
      </c>
      <c r="S9" s="261">
        <f t="shared" si="0"/>
        <v>99</v>
      </c>
      <c r="T9" s="24"/>
      <c r="U9" s="433" t="s">
        <v>283</v>
      </c>
      <c r="V9" s="314" t="s">
        <v>281</v>
      </c>
      <c r="W9" s="318">
        <v>1</v>
      </c>
      <c r="X9" s="335">
        <v>0</v>
      </c>
      <c r="Y9" s="317">
        <v>1</v>
      </c>
      <c r="Z9" s="317">
        <v>3</v>
      </c>
      <c r="AA9" s="317">
        <v>0</v>
      </c>
      <c r="AB9" s="318">
        <v>1</v>
      </c>
      <c r="AC9" s="319">
        <f>IF(AD9/8=ROUNDDOWN(AD9/8,0),AD9/8,ROUNDDOWN(AD9/8,0)+1)</f>
        <v>1</v>
      </c>
      <c r="AD9" s="320">
        <f t="shared" si="4"/>
        <v>6</v>
      </c>
      <c r="AE9" s="321" t="str">
        <f t="shared" si="1"/>
        <v>知的</v>
      </c>
      <c r="AF9" s="433" t="s">
        <v>289</v>
      </c>
      <c r="AG9" s="314" t="s">
        <v>281</v>
      </c>
      <c r="AH9" s="317">
        <v>2</v>
      </c>
      <c r="AI9" s="317">
        <v>1</v>
      </c>
      <c r="AJ9" s="317">
        <v>0</v>
      </c>
      <c r="AK9" s="317">
        <v>1</v>
      </c>
      <c r="AL9" s="317">
        <v>0</v>
      </c>
      <c r="AM9" s="317">
        <v>0</v>
      </c>
      <c r="AN9" s="319">
        <f>IF(AO9/8=ROUNDDOWN(AO9/8,0),AO9/8,ROUNDDOWN(AO9/8,0)+1)</f>
        <v>1</v>
      </c>
      <c r="AO9" s="320">
        <f t="shared" si="2"/>
        <v>4</v>
      </c>
    </row>
    <row r="10" spans="1:41" ht="18" customHeight="1" thickTop="1" thickBot="1">
      <c r="A10" s="264">
        <f>R$10+AC20</f>
        <v>7</v>
      </c>
      <c r="B10" s="265">
        <f>S$10+AD20</f>
        <v>70</v>
      </c>
      <c r="C10" s="44"/>
      <c r="D10" s="29" t="str">
        <f t="shared" si="3"/>
        <v>北星小</v>
      </c>
      <c r="E10" s="260" t="s">
        <v>290</v>
      </c>
      <c r="F10" s="30">
        <f>VLOOKUP($D10,小!$C$7:$AS$48,27,FALSE)</f>
        <v>1</v>
      </c>
      <c r="G10" s="30">
        <f>VLOOKUP($D10,小!$C$7:$AS$48,5,FALSE)</f>
        <v>14</v>
      </c>
      <c r="H10" s="38">
        <f>VLOOKUP($D10,小!$C$7:$AS$48,28,FALSE)</f>
        <v>1</v>
      </c>
      <c r="I10" s="39">
        <f>VLOOKUP($D10,小!$C$7:$AS$48,6,FALSE)</f>
        <v>8</v>
      </c>
      <c r="J10" s="40">
        <v>0</v>
      </c>
      <c r="K10" s="41">
        <f>VLOOKUP($D10,小!$C$7:$AS$48,7,FALSE)</f>
        <v>8</v>
      </c>
      <c r="L10" s="30">
        <f>VLOOKUP($D10,小!$C$7:$AS$48,30,FALSE)</f>
        <v>1</v>
      </c>
      <c r="M10" s="30">
        <f>VLOOKUP($D10,小!$C$7:$AS$48,8,FALSE)</f>
        <v>12</v>
      </c>
      <c r="N10" s="30">
        <f>VLOOKUP($D10,小!$C$7:$AS$48,31,FALSE)</f>
        <v>1</v>
      </c>
      <c r="O10" s="30">
        <f>VLOOKUP($D10,小!$C$7:$AS$48,9,FALSE)</f>
        <v>10</v>
      </c>
      <c r="P10" s="30">
        <f>VLOOKUP($D10,小!$C$7:$AS$48,32,FALSE)</f>
        <v>1</v>
      </c>
      <c r="Q10" s="32">
        <f>VLOOKUP($D10,小!$C$7:$AS$48,10,FALSE)</f>
        <v>14</v>
      </c>
      <c r="R10" s="274">
        <f t="shared" si="0"/>
        <v>5</v>
      </c>
      <c r="S10" s="261">
        <f t="shared" si="0"/>
        <v>66</v>
      </c>
      <c r="T10" s="24"/>
      <c r="U10" s="438"/>
      <c r="V10" s="322" t="s">
        <v>284</v>
      </c>
      <c r="W10" s="294">
        <v>0</v>
      </c>
      <c r="X10" s="336">
        <v>0</v>
      </c>
      <c r="Y10" s="324">
        <v>4</v>
      </c>
      <c r="Z10" s="324">
        <v>3</v>
      </c>
      <c r="AA10" s="324">
        <v>1</v>
      </c>
      <c r="AB10" s="294">
        <v>0</v>
      </c>
      <c r="AC10" s="325">
        <f>IF(AD10/8=ROUNDDOWN(AD10/8,0),AD10/8,ROUNDDOWN(AD10/8,0)+1)</f>
        <v>1</v>
      </c>
      <c r="AD10" s="295">
        <f t="shared" si="4"/>
        <v>8</v>
      </c>
      <c r="AE10" s="321" t="str">
        <f t="shared" si="1"/>
        <v>情緒</v>
      </c>
      <c r="AF10" s="434"/>
      <c r="AG10" s="322" t="s">
        <v>285</v>
      </c>
      <c r="AH10" s="294">
        <v>0</v>
      </c>
      <c r="AI10" s="294">
        <v>0</v>
      </c>
      <c r="AJ10" s="294">
        <v>0</v>
      </c>
      <c r="AK10" s="294">
        <v>1</v>
      </c>
      <c r="AL10" s="294">
        <v>1</v>
      </c>
      <c r="AM10" s="324">
        <v>0</v>
      </c>
      <c r="AN10" s="326">
        <f>IF(AO10/8=ROUNDDOWN(AO10/8,0),AO10/8,ROUNDDOWN(AO10/8,0)+1)</f>
        <v>1</v>
      </c>
      <c r="AO10" s="295">
        <f t="shared" si="2"/>
        <v>2</v>
      </c>
    </row>
    <row r="11" spans="1:41" ht="18" customHeight="1" thickTop="1" thickBot="1">
      <c r="A11" s="264">
        <f>R$11+AC23</f>
        <v>15</v>
      </c>
      <c r="B11" s="265">
        <f>S$11+AD23</f>
        <v>282</v>
      </c>
      <c r="C11" s="44"/>
      <c r="D11" s="29" t="str">
        <f t="shared" si="3"/>
        <v>八幡小</v>
      </c>
      <c r="E11" s="260" t="s">
        <v>291</v>
      </c>
      <c r="F11" s="30">
        <f>VLOOKUP($D11,小!$C$7:$AS$48,27,FALSE)</f>
        <v>2</v>
      </c>
      <c r="G11" s="30">
        <f>VLOOKUP($D11,小!$C$7:$AS$48,5,FALSE)</f>
        <v>37</v>
      </c>
      <c r="H11" s="30">
        <f>VLOOKUP($D11,小!$C$7:$AS$48,28,FALSE)</f>
        <v>2</v>
      </c>
      <c r="I11" s="30">
        <f>VLOOKUP($D11,小!$C$7:$AS$48,6,FALSE)</f>
        <v>44</v>
      </c>
      <c r="J11" s="30">
        <f>VLOOKUP($D11,小!$C$7:$AS$48,29,FALSE)</f>
        <v>2</v>
      </c>
      <c r="K11" s="30">
        <f>VLOOKUP($D11,小!$C$7:$AS$48,7,FALSE)</f>
        <v>45</v>
      </c>
      <c r="L11" s="30">
        <f>VLOOKUP($D11,小!$C$7:$AS$48,30,FALSE)</f>
        <v>2</v>
      </c>
      <c r="M11" s="30">
        <f>VLOOKUP($D11,小!$C$7:$AS$48,8,FALSE)</f>
        <v>48</v>
      </c>
      <c r="N11" s="30">
        <f>VLOOKUP($D11,小!$C$7:$AS$48,31,FALSE)</f>
        <v>2</v>
      </c>
      <c r="O11" s="30">
        <f>VLOOKUP($D11,小!$C$7:$AS$48,9,FALSE)</f>
        <v>48</v>
      </c>
      <c r="P11" s="30">
        <f>VLOOKUP($D11,小!$C$7:$AS$48,32,FALSE)</f>
        <v>2</v>
      </c>
      <c r="Q11" s="32">
        <f>VLOOKUP($D11,小!$C$7:$AS$48,10,FALSE)</f>
        <v>43</v>
      </c>
      <c r="R11" s="274">
        <f t="shared" si="0"/>
        <v>12</v>
      </c>
      <c r="S11" s="261">
        <f t="shared" si="0"/>
        <v>265</v>
      </c>
      <c r="T11" s="24"/>
      <c r="U11" s="435"/>
      <c r="V11" s="331" t="s">
        <v>287</v>
      </c>
      <c r="W11" s="332">
        <f t="shared" ref="W11:AC11" si="7">SUM(W9:W10)</f>
        <v>1</v>
      </c>
      <c r="X11" s="332">
        <f t="shared" si="7"/>
        <v>0</v>
      </c>
      <c r="Y11" s="332">
        <f t="shared" si="7"/>
        <v>5</v>
      </c>
      <c r="Z11" s="332">
        <f t="shared" si="7"/>
        <v>6</v>
      </c>
      <c r="AA11" s="332">
        <f t="shared" si="7"/>
        <v>1</v>
      </c>
      <c r="AB11" s="332">
        <f t="shared" si="7"/>
        <v>1</v>
      </c>
      <c r="AC11" s="337">
        <f t="shared" si="7"/>
        <v>2</v>
      </c>
      <c r="AD11" s="334">
        <f t="shared" si="4"/>
        <v>14</v>
      </c>
      <c r="AE11" s="321" t="str">
        <f t="shared" si="1"/>
        <v>計</v>
      </c>
      <c r="AF11" s="434"/>
      <c r="AG11" s="322" t="s">
        <v>343</v>
      </c>
      <c r="AH11" s="294">
        <v>0</v>
      </c>
      <c r="AI11" s="294">
        <v>0</v>
      </c>
      <c r="AJ11" s="294">
        <v>1</v>
      </c>
      <c r="AK11" s="294">
        <v>0</v>
      </c>
      <c r="AL11" s="294">
        <v>0</v>
      </c>
      <c r="AM11" s="324">
        <v>0</v>
      </c>
      <c r="AN11" s="326">
        <f>IF(AO11/8=ROUNDDOWN(AO11/8,0),AO11/8,ROUNDDOWN(AO11/8,0)+1)</f>
        <v>1</v>
      </c>
      <c r="AO11" s="295">
        <f t="shared" si="2"/>
        <v>1</v>
      </c>
    </row>
    <row r="12" spans="1:41" ht="18" customHeight="1" thickTop="1" thickBot="1">
      <c r="A12" s="264">
        <f>R$12+AC26</f>
        <v>8</v>
      </c>
      <c r="B12" s="265">
        <f>S$12+AD26</f>
        <v>122</v>
      </c>
      <c r="C12" s="44"/>
      <c r="D12" s="29" t="str">
        <f t="shared" si="3"/>
        <v>万年橋小</v>
      </c>
      <c r="E12" s="260" t="s">
        <v>293</v>
      </c>
      <c r="F12" s="30">
        <f>VLOOKUP($D12,小!$C$7:$AS$48,27,FALSE)</f>
        <v>1</v>
      </c>
      <c r="G12" s="30">
        <f>VLOOKUP($D12,小!$C$7:$AS$48,5,FALSE)</f>
        <v>10</v>
      </c>
      <c r="H12" s="30">
        <f>VLOOKUP($D12,小!$C$7:$AS$48,28,FALSE)</f>
        <v>1</v>
      </c>
      <c r="I12" s="30">
        <f>VLOOKUP($D12,小!$C$7:$AS$48,6,FALSE)</f>
        <v>17</v>
      </c>
      <c r="J12" s="30">
        <f>VLOOKUP($D12,小!$C$7:$AS$48,29,FALSE)</f>
        <v>1</v>
      </c>
      <c r="K12" s="30">
        <f>VLOOKUP($D12,小!$C$7:$AS$48,7,FALSE)</f>
        <v>19</v>
      </c>
      <c r="L12" s="30">
        <f>VLOOKUP($D12,小!$C$7:$AS$48,30,FALSE)</f>
        <v>1</v>
      </c>
      <c r="M12" s="30">
        <f>VLOOKUP($D12,小!$C$7:$AS$48,8,FALSE)</f>
        <v>21</v>
      </c>
      <c r="N12" s="30">
        <f>VLOOKUP($D12,小!$C$7:$AS$48,31,FALSE)</f>
        <v>1</v>
      </c>
      <c r="O12" s="30">
        <f>VLOOKUP($D12,小!$C$7:$AS$48,9,FALSE)</f>
        <v>24</v>
      </c>
      <c r="P12" s="30">
        <f>VLOOKUP($D12,小!$C$7:$AS$48,32,FALSE)</f>
        <v>1</v>
      </c>
      <c r="Q12" s="32">
        <f>VLOOKUP($D12,小!$C$7:$AS$48,10,FALSE)</f>
        <v>24</v>
      </c>
      <c r="R12" s="274">
        <f t="shared" si="0"/>
        <v>6</v>
      </c>
      <c r="S12" s="261">
        <f t="shared" si="0"/>
        <v>115</v>
      </c>
      <c r="T12" s="24"/>
      <c r="U12" s="433" t="s">
        <v>286</v>
      </c>
      <c r="V12" s="314" t="s">
        <v>281</v>
      </c>
      <c r="W12" s="317">
        <v>1</v>
      </c>
      <c r="X12" s="317">
        <v>0</v>
      </c>
      <c r="Y12" s="317">
        <v>1</v>
      </c>
      <c r="Z12" s="317">
        <v>0</v>
      </c>
      <c r="AA12" s="317">
        <v>1</v>
      </c>
      <c r="AB12" s="317">
        <v>0</v>
      </c>
      <c r="AC12" s="338">
        <f>IF(AD12/8=ROUNDDOWN(AD12/8,0),AD12/8,ROUNDDOWN(AD12/8,0)+1)</f>
        <v>1</v>
      </c>
      <c r="AD12" s="320">
        <f t="shared" si="4"/>
        <v>3</v>
      </c>
      <c r="AE12" s="321" t="str">
        <f t="shared" si="1"/>
        <v>知的</v>
      </c>
      <c r="AF12" s="435"/>
      <c r="AG12" s="331" t="s">
        <v>292</v>
      </c>
      <c r="AH12" s="332">
        <f t="shared" ref="AH12:AO12" si="8">SUM(AH9:AH11)</f>
        <v>2</v>
      </c>
      <c r="AI12" s="332">
        <f t="shared" si="8"/>
        <v>1</v>
      </c>
      <c r="AJ12" s="332">
        <f t="shared" si="8"/>
        <v>1</v>
      </c>
      <c r="AK12" s="332">
        <f t="shared" si="8"/>
        <v>2</v>
      </c>
      <c r="AL12" s="332">
        <f t="shared" si="8"/>
        <v>1</v>
      </c>
      <c r="AM12" s="332">
        <f t="shared" si="8"/>
        <v>0</v>
      </c>
      <c r="AN12" s="333">
        <f t="shared" si="8"/>
        <v>3</v>
      </c>
      <c r="AO12" s="334">
        <f t="shared" si="8"/>
        <v>7</v>
      </c>
    </row>
    <row r="13" spans="1:41" ht="18" customHeight="1" thickBot="1">
      <c r="A13" s="264">
        <f>R$13+AC30</f>
        <v>16</v>
      </c>
      <c r="B13" s="265">
        <f>S$13+AD30</f>
        <v>386</v>
      </c>
      <c r="C13" s="44"/>
      <c r="D13" s="29" t="str">
        <f t="shared" si="3"/>
        <v>港小</v>
      </c>
      <c r="E13" s="260" t="s">
        <v>295</v>
      </c>
      <c r="F13" s="30">
        <f>VLOOKUP($D13,小!$C$7:$AS$48,27,FALSE)</f>
        <v>2</v>
      </c>
      <c r="G13" s="30">
        <f>VLOOKUP($D13,小!$C$7:$AS$48,5,FALSE)</f>
        <v>67</v>
      </c>
      <c r="H13" s="30">
        <f>VLOOKUP($D13,小!$C$7:$AS$48,28,FALSE)</f>
        <v>2</v>
      </c>
      <c r="I13" s="30">
        <f>VLOOKUP($D13,小!$C$7:$AS$48,6,FALSE)</f>
        <v>62</v>
      </c>
      <c r="J13" s="30">
        <f>VLOOKUP($D13,小!$C$7:$AS$48,29,FALSE)</f>
        <v>2</v>
      </c>
      <c r="K13" s="30">
        <f>VLOOKUP($D13,小!$C$7:$AS$48,7,FALSE)</f>
        <v>60</v>
      </c>
      <c r="L13" s="30">
        <f>VLOOKUP($D13,小!$C$7:$AS$48,30,FALSE)</f>
        <v>2</v>
      </c>
      <c r="M13" s="30">
        <f>VLOOKUP($D13,小!$C$7:$AS$48,8,FALSE)</f>
        <v>68</v>
      </c>
      <c r="N13" s="30">
        <f>VLOOKUP($D13,小!$C$7:$AS$48,31,FALSE)</f>
        <v>2</v>
      </c>
      <c r="O13" s="30">
        <f>VLOOKUP($D13,小!$C$7:$AS$48,9,FALSE)</f>
        <v>57</v>
      </c>
      <c r="P13" s="30">
        <f>VLOOKUP($D13,小!$C$7:$AS$48,32,FALSE)</f>
        <v>2</v>
      </c>
      <c r="Q13" s="32">
        <f>VLOOKUP($D13,小!$C$7:$AS$48,10,FALSE)</f>
        <v>56</v>
      </c>
      <c r="R13" s="274">
        <f t="shared" si="0"/>
        <v>12</v>
      </c>
      <c r="S13" s="261">
        <f t="shared" si="0"/>
        <v>370</v>
      </c>
      <c r="T13" s="24"/>
      <c r="U13" s="424"/>
      <c r="V13" s="322" t="s">
        <v>285</v>
      </c>
      <c r="W13" s="324">
        <v>0</v>
      </c>
      <c r="X13" s="324">
        <v>1</v>
      </c>
      <c r="Y13" s="324">
        <v>0</v>
      </c>
      <c r="Z13" s="324">
        <v>4</v>
      </c>
      <c r="AA13" s="324">
        <v>1</v>
      </c>
      <c r="AB13" s="294">
        <v>1</v>
      </c>
      <c r="AC13" s="325">
        <f>IF(AD13/8=ROUNDDOWN(AD13/8,0),AD13/8,ROUNDDOWN(AD13/8,0)+1)</f>
        <v>1</v>
      </c>
      <c r="AD13" s="295">
        <f t="shared" si="4"/>
        <v>7</v>
      </c>
      <c r="AE13" s="321" t="str">
        <f t="shared" si="1"/>
        <v>情緒</v>
      </c>
      <c r="AF13" s="423" t="s">
        <v>294</v>
      </c>
      <c r="AG13" s="314" t="s">
        <v>281</v>
      </c>
      <c r="AH13" s="318">
        <v>3</v>
      </c>
      <c r="AI13" s="339">
        <v>1</v>
      </c>
      <c r="AJ13" s="317">
        <v>1</v>
      </c>
      <c r="AK13" s="317">
        <v>1</v>
      </c>
      <c r="AL13" s="317">
        <v>1</v>
      </c>
      <c r="AM13" s="317">
        <v>2</v>
      </c>
      <c r="AN13" s="319">
        <f>IF(AO13/8=ROUNDDOWN(AO13/8,0),AO13/8,ROUNDDOWN(AO13/8,0)+1)</f>
        <v>2</v>
      </c>
      <c r="AO13" s="320">
        <f>SUM(AH13:AM13)</f>
        <v>9</v>
      </c>
    </row>
    <row r="14" spans="1:41" ht="18" customHeight="1" thickTop="1" thickBot="1">
      <c r="A14" s="264">
        <f>R$14+AC33</f>
        <v>8</v>
      </c>
      <c r="B14" s="265">
        <f>S$14+AD33</f>
        <v>124</v>
      </c>
      <c r="C14" s="44"/>
      <c r="D14" s="29" t="str">
        <f t="shared" si="3"/>
        <v>中島小</v>
      </c>
      <c r="E14" s="260" t="s">
        <v>296</v>
      </c>
      <c r="F14" s="30">
        <f>VLOOKUP($D14,小!$C$7:$AS$48,27,FALSE)</f>
        <v>1</v>
      </c>
      <c r="G14" s="30">
        <f>VLOOKUP($D14,小!$C$7:$AS$48,5,FALSE)</f>
        <v>19</v>
      </c>
      <c r="H14" s="31">
        <f>VLOOKUP($D14,小!$C$7:$AS$48,28,FALSE)</f>
        <v>1</v>
      </c>
      <c r="I14" s="31">
        <f>VLOOKUP($D14,小!$C$7:$AS$48,6,FALSE)</f>
        <v>19</v>
      </c>
      <c r="J14" s="31">
        <f>VLOOKUP($D14,小!$C$7:$AS$48,29,FALSE)</f>
        <v>1</v>
      </c>
      <c r="K14" s="31">
        <f>VLOOKUP($D14,小!$C$7:$AS$48,7,FALSE)</f>
        <v>18</v>
      </c>
      <c r="L14" s="30">
        <f>VLOOKUP($D14,小!$C$7:$AS$48,30,FALSE)</f>
        <v>1</v>
      </c>
      <c r="M14" s="30">
        <f>VLOOKUP($D14,小!$C$7:$AS$48,8,FALSE)</f>
        <v>13</v>
      </c>
      <c r="N14" s="30">
        <f>VLOOKUP($D14,小!$C$7:$AS$48,31,FALSE)</f>
        <v>1</v>
      </c>
      <c r="O14" s="30">
        <f>VLOOKUP($D14,小!$C$7:$AS$48,9,FALSE)</f>
        <v>28</v>
      </c>
      <c r="P14" s="30">
        <f>VLOOKUP($D14,小!$C$7:$AS$48,32,FALSE)</f>
        <v>1</v>
      </c>
      <c r="Q14" s="32">
        <f>VLOOKUP($D14,小!$C$7:$AS$48,10,FALSE)</f>
        <v>18</v>
      </c>
      <c r="R14" s="274">
        <f t="shared" si="0"/>
        <v>6</v>
      </c>
      <c r="S14" s="261">
        <f t="shared" si="0"/>
        <v>115</v>
      </c>
      <c r="T14" s="24"/>
      <c r="U14" s="426"/>
      <c r="V14" s="331" t="s">
        <v>287</v>
      </c>
      <c r="W14" s="340">
        <f t="shared" ref="W14:AC14" si="9">SUM(W12:W13)</f>
        <v>1</v>
      </c>
      <c r="X14" s="340">
        <f t="shared" si="9"/>
        <v>1</v>
      </c>
      <c r="Y14" s="340">
        <f t="shared" si="9"/>
        <v>1</v>
      </c>
      <c r="Z14" s="340">
        <f t="shared" si="9"/>
        <v>4</v>
      </c>
      <c r="AA14" s="340">
        <f t="shared" si="9"/>
        <v>2</v>
      </c>
      <c r="AB14" s="340">
        <f t="shared" si="9"/>
        <v>1</v>
      </c>
      <c r="AC14" s="337">
        <f t="shared" si="9"/>
        <v>2</v>
      </c>
      <c r="AD14" s="334">
        <f t="shared" si="4"/>
        <v>10</v>
      </c>
      <c r="AE14" s="321" t="str">
        <f t="shared" si="1"/>
        <v>計</v>
      </c>
      <c r="AF14" s="424"/>
      <c r="AG14" s="322" t="s">
        <v>285</v>
      </c>
      <c r="AH14" s="324">
        <v>0</v>
      </c>
      <c r="AI14" s="324">
        <v>1</v>
      </c>
      <c r="AJ14" s="324">
        <v>2</v>
      </c>
      <c r="AK14" s="324">
        <v>3</v>
      </c>
      <c r="AL14" s="324">
        <v>5</v>
      </c>
      <c r="AM14" s="324">
        <v>2</v>
      </c>
      <c r="AN14" s="326">
        <f>IF(AO14/8=ROUNDDOWN(AO14/8,0),AO14/8,ROUNDDOWN(AO14/8,0)+1)</f>
        <v>2</v>
      </c>
      <c r="AO14" s="295">
        <f>SUM(AH14:AM14)</f>
        <v>13</v>
      </c>
    </row>
    <row r="15" spans="1:41" ht="18" customHeight="1" thickTop="1" thickBot="1">
      <c r="A15" s="264">
        <f>R$15+AC36</f>
        <v>6</v>
      </c>
      <c r="B15" s="265">
        <f>S$15+AD36</f>
        <v>45</v>
      </c>
      <c r="C15" s="44"/>
      <c r="D15" s="29" t="str">
        <f t="shared" si="3"/>
        <v>千代田小</v>
      </c>
      <c r="E15" s="260" t="s">
        <v>297</v>
      </c>
      <c r="F15" s="30">
        <f>VLOOKUP($D15,小!$C$7:$AS$48,27,FALSE)</f>
        <v>1</v>
      </c>
      <c r="G15" s="32">
        <f>VLOOKUP($D15,小!$C$7:$AS$48,5,FALSE)</f>
        <v>5</v>
      </c>
      <c r="H15" s="38">
        <f>VLOOKUP($D15,小!$C$7:$AS$48,28,FALSE)</f>
        <v>1</v>
      </c>
      <c r="I15" s="39">
        <f>VLOOKUP($D15,小!$C$7:$AS$48,6,FALSE)</f>
        <v>4</v>
      </c>
      <c r="J15" s="40">
        <v>0</v>
      </c>
      <c r="K15" s="41">
        <f>VLOOKUP($D15,小!$C$7:$AS$48,7,FALSE)</f>
        <v>5</v>
      </c>
      <c r="L15" s="38">
        <f>VLOOKUP($D15,小!$C$7:$AS$48,30,FALSE)</f>
        <v>1</v>
      </c>
      <c r="M15" s="39">
        <f>VLOOKUP($D15,小!$C$7:$AS$48,8,FALSE)</f>
        <v>8</v>
      </c>
      <c r="N15" s="40">
        <v>0</v>
      </c>
      <c r="O15" s="41">
        <f>VLOOKUP($D15,小!$C$7:$AS$48,9,FALSE)</f>
        <v>7</v>
      </c>
      <c r="P15" s="30">
        <f>VLOOKUP($D15,小!$C$7:$AS$48,32,FALSE)</f>
        <v>1</v>
      </c>
      <c r="Q15" s="32">
        <f>VLOOKUP($D15,小!$C$7:$AS$48,10,FALSE)</f>
        <v>11</v>
      </c>
      <c r="R15" s="274">
        <f>F15+H15+J15+L15+N15+P15</f>
        <v>4</v>
      </c>
      <c r="S15" s="261">
        <f t="shared" si="0"/>
        <v>40</v>
      </c>
      <c r="T15" s="24"/>
      <c r="U15" s="433" t="s">
        <v>288</v>
      </c>
      <c r="V15" s="341" t="s">
        <v>298</v>
      </c>
      <c r="W15" s="316">
        <v>1</v>
      </c>
      <c r="X15" s="342">
        <v>3</v>
      </c>
      <c r="Y15" s="343">
        <v>1</v>
      </c>
      <c r="Z15" s="343">
        <v>1</v>
      </c>
      <c r="AA15" s="343">
        <v>1</v>
      </c>
      <c r="AB15" s="316">
        <v>0</v>
      </c>
      <c r="AC15" s="344">
        <f>IF(AD15/8=ROUNDDOWN(AD15/8,0),AD15/8,ROUNDDOWN(AD15/8,0)+1)</f>
        <v>1</v>
      </c>
      <c r="AD15" s="320">
        <f t="shared" si="4"/>
        <v>7</v>
      </c>
      <c r="AE15" s="321" t="str">
        <f t="shared" si="1"/>
        <v>知的</v>
      </c>
      <c r="AF15" s="426"/>
      <c r="AG15" s="331" t="s">
        <v>292</v>
      </c>
      <c r="AH15" s="332">
        <f t="shared" ref="AH15:AM15" si="10">SUM(AH13:AH14)</f>
        <v>3</v>
      </c>
      <c r="AI15" s="332">
        <f t="shared" si="10"/>
        <v>2</v>
      </c>
      <c r="AJ15" s="332">
        <f t="shared" si="10"/>
        <v>3</v>
      </c>
      <c r="AK15" s="332">
        <f t="shared" si="10"/>
        <v>4</v>
      </c>
      <c r="AL15" s="332">
        <f t="shared" si="10"/>
        <v>6</v>
      </c>
      <c r="AM15" s="332">
        <f t="shared" si="10"/>
        <v>4</v>
      </c>
      <c r="AN15" s="333">
        <f>SUM(AN13:AN14)</f>
        <v>4</v>
      </c>
      <c r="AO15" s="334">
        <f>SUM(AO13:AO14)</f>
        <v>22</v>
      </c>
    </row>
    <row r="16" spans="1:41" ht="18" customHeight="1" thickTop="1" thickBot="1">
      <c r="A16" s="264">
        <f>R$16+AC39</f>
        <v>14</v>
      </c>
      <c r="B16" s="265">
        <f>S$16+AD39</f>
        <v>297</v>
      </c>
      <c r="C16" s="44"/>
      <c r="D16" s="29" t="str">
        <f t="shared" si="3"/>
        <v>柏野小</v>
      </c>
      <c r="E16" s="260" t="s">
        <v>300</v>
      </c>
      <c r="F16" s="30">
        <f>VLOOKUP($D16,小!$C$7:$AS$48,27,FALSE)</f>
        <v>2</v>
      </c>
      <c r="G16" s="30">
        <f>VLOOKUP($D16,小!$C$7:$AS$48,5,FALSE)</f>
        <v>46</v>
      </c>
      <c r="H16" s="34">
        <f>VLOOKUP($D16,小!$C$7:$AS$48,28,FALSE)</f>
        <v>2</v>
      </c>
      <c r="I16" s="34">
        <f>VLOOKUP($D16,小!$C$7:$AS$48,6,FALSE)</f>
        <v>47</v>
      </c>
      <c r="J16" s="34">
        <f>VLOOKUP($D16,小!$C$7:$AS$48,29,FALSE)</f>
        <v>2</v>
      </c>
      <c r="K16" s="34">
        <f>VLOOKUP($D16,小!$C$7:$AS$48,7,FALSE)</f>
        <v>46</v>
      </c>
      <c r="L16" s="30">
        <f>VLOOKUP($D16,小!$C$7:$AS$48,30,FALSE)</f>
        <v>2</v>
      </c>
      <c r="M16" s="30">
        <f>VLOOKUP($D16,小!$C$7:$AS$48,8,FALSE)</f>
        <v>48</v>
      </c>
      <c r="N16" s="30">
        <f>VLOOKUP($D16,小!$C$7:$AS$48,31,FALSE)</f>
        <v>2</v>
      </c>
      <c r="O16" s="30">
        <f>VLOOKUP($D16,小!$C$7:$AS$48,9,FALSE)</f>
        <v>51</v>
      </c>
      <c r="P16" s="31">
        <f>VLOOKUP($D16,小!$C$7:$AS$48,32,FALSE)</f>
        <v>2</v>
      </c>
      <c r="Q16" s="299">
        <f>VLOOKUP($D16,小!$C$7:$AS$48,10,FALSE)</f>
        <v>49</v>
      </c>
      <c r="R16" s="274">
        <f t="shared" si="0"/>
        <v>12</v>
      </c>
      <c r="S16" s="261">
        <f t="shared" si="0"/>
        <v>287</v>
      </c>
      <c r="T16" s="24"/>
      <c r="U16" s="434"/>
      <c r="V16" s="345" t="s">
        <v>284</v>
      </c>
      <c r="W16" s="289">
        <v>0</v>
      </c>
      <c r="X16" s="289">
        <v>0</v>
      </c>
      <c r="Y16" s="289">
        <v>1</v>
      </c>
      <c r="Z16" s="289">
        <v>1</v>
      </c>
      <c r="AA16" s="289">
        <v>1</v>
      </c>
      <c r="AB16" s="290">
        <v>0</v>
      </c>
      <c r="AC16" s="346">
        <f>IF(AD16/8=ROUNDDOWN(AD16/8,0),AD16/8,ROUNDDOWN(AD16/8,0)+1)</f>
        <v>1</v>
      </c>
      <c r="AD16" s="295">
        <f t="shared" si="4"/>
        <v>3</v>
      </c>
      <c r="AE16" s="321" t="str">
        <f t="shared" si="1"/>
        <v>情緒</v>
      </c>
      <c r="AF16" s="423" t="s">
        <v>299</v>
      </c>
      <c r="AG16" s="223" t="s">
        <v>366</v>
      </c>
      <c r="AH16" s="224">
        <v>0</v>
      </c>
      <c r="AI16" s="224">
        <v>1</v>
      </c>
      <c r="AJ16" s="224">
        <v>0</v>
      </c>
      <c r="AK16" s="224">
        <v>0</v>
      </c>
      <c r="AL16" s="224">
        <v>1</v>
      </c>
      <c r="AM16" s="224">
        <v>1</v>
      </c>
      <c r="AN16" s="359">
        <f>IF(AO16/8=ROUNDDOWN(AO16/8,0),AO16/8,ROUNDDOWN(AO16/8,0)+1)</f>
        <v>1</v>
      </c>
      <c r="AO16" s="225">
        <f>SUM(AH16:AM16)</f>
        <v>3</v>
      </c>
    </row>
    <row r="17" spans="1:41" ht="18" customHeight="1" thickTop="1" thickBot="1">
      <c r="A17" s="264">
        <f>R$17+AC42</f>
        <v>16</v>
      </c>
      <c r="B17" s="265">
        <f>S$17+AD42</f>
        <v>390</v>
      </c>
      <c r="C17" s="44"/>
      <c r="D17" s="29" t="str">
        <f t="shared" si="3"/>
        <v>大森浜小</v>
      </c>
      <c r="E17" s="260" t="s">
        <v>301</v>
      </c>
      <c r="F17" s="30">
        <f>VLOOKUP($D17,小!$C$7:$AS$48,27,FALSE)</f>
        <v>2</v>
      </c>
      <c r="G17" s="30">
        <f>VLOOKUP($D17,小!$C$7:$AS$48,5,FALSE)</f>
        <v>56</v>
      </c>
      <c r="H17" s="30">
        <f>VLOOKUP($D17,小!$C$7:$AS$48,28,FALSE)</f>
        <v>2</v>
      </c>
      <c r="I17" s="30">
        <f>VLOOKUP($D17,小!$C$7:$AS$48,6,FALSE)</f>
        <v>63</v>
      </c>
      <c r="J17" s="30">
        <f>VLOOKUP($D17,小!$C$7:$AS$48,29,FALSE)</f>
        <v>2</v>
      </c>
      <c r="K17" s="30">
        <f>VLOOKUP($D17,小!$C$7:$AS$48,7,FALSE)</f>
        <v>53</v>
      </c>
      <c r="L17" s="68">
        <f>VLOOKUP($D17,小!$C$7:$AS$48,30,FALSE)</f>
        <v>2</v>
      </c>
      <c r="M17" s="30">
        <f>VLOOKUP($D17,小!$C$7:$AS$48,8,FALSE)</f>
        <v>64</v>
      </c>
      <c r="N17" s="68">
        <f>VLOOKUP($D17,小!$C$7:$AS$48,31,FALSE)</f>
        <v>2</v>
      </c>
      <c r="O17" s="32">
        <f>VLOOKUP($D17,小!$C$7:$AS$48,9,FALSE)</f>
        <v>59</v>
      </c>
      <c r="P17" s="30">
        <f>VLOOKUP($D17,小!$C$7:$AS$48,32,FALSE)</f>
        <v>3</v>
      </c>
      <c r="Q17" s="284">
        <f>VLOOKUP($D17,小!$C$7:$AS$48,10,FALSE)</f>
        <v>71</v>
      </c>
      <c r="R17" s="274">
        <f t="shared" si="0"/>
        <v>13</v>
      </c>
      <c r="S17" s="261">
        <f t="shared" si="0"/>
        <v>366</v>
      </c>
      <c r="T17" s="24"/>
      <c r="U17" s="438"/>
      <c r="V17" s="327" t="s">
        <v>287</v>
      </c>
      <c r="W17" s="328">
        <f t="shared" ref="W17:AC17" si="11">SUM(W15:W16)</f>
        <v>1</v>
      </c>
      <c r="X17" s="328">
        <f t="shared" si="11"/>
        <v>3</v>
      </c>
      <c r="Y17" s="328">
        <f t="shared" si="11"/>
        <v>2</v>
      </c>
      <c r="Z17" s="328">
        <f t="shared" si="11"/>
        <v>2</v>
      </c>
      <c r="AA17" s="328">
        <f t="shared" si="11"/>
        <v>2</v>
      </c>
      <c r="AB17" s="349">
        <f t="shared" si="11"/>
        <v>0</v>
      </c>
      <c r="AC17" s="329">
        <f t="shared" si="11"/>
        <v>2</v>
      </c>
      <c r="AD17" s="330">
        <f t="shared" si="4"/>
        <v>10</v>
      </c>
      <c r="AE17" s="321" t="str">
        <f t="shared" si="1"/>
        <v>計</v>
      </c>
      <c r="AF17" s="424"/>
      <c r="AG17" s="345" t="s">
        <v>284</v>
      </c>
      <c r="AH17" s="289">
        <v>0</v>
      </c>
      <c r="AI17" s="289">
        <v>1</v>
      </c>
      <c r="AJ17" s="289">
        <v>1</v>
      </c>
      <c r="AK17" s="289">
        <v>1</v>
      </c>
      <c r="AL17" s="289">
        <v>1</v>
      </c>
      <c r="AM17" s="289">
        <v>0</v>
      </c>
      <c r="AN17" s="350">
        <f>IF(AO17/8=ROUNDDOWN(AO17/8,0),AO17/8,ROUNDDOWN(AO17/8,0)+1)</f>
        <v>1</v>
      </c>
      <c r="AO17" s="351">
        <f>SUM(AH17:AM17)</f>
        <v>4</v>
      </c>
    </row>
    <row r="18" spans="1:41" ht="18" customHeight="1" thickTop="1" thickBot="1">
      <c r="A18" s="264">
        <f>R$18+AC45</f>
        <v>8</v>
      </c>
      <c r="B18" s="265">
        <f>S$18+AD45</f>
        <v>154</v>
      </c>
      <c r="C18" s="44"/>
      <c r="D18" s="29" t="str">
        <f t="shared" si="3"/>
        <v>駒場小</v>
      </c>
      <c r="E18" s="260" t="s">
        <v>303</v>
      </c>
      <c r="F18" s="30">
        <f>VLOOKUP($D18,小!$C$7:$AS$48,27,FALSE)</f>
        <v>1</v>
      </c>
      <c r="G18" s="30">
        <f>VLOOKUP($D18,小!$C$7:$AS$48,5,FALSE)</f>
        <v>16</v>
      </c>
      <c r="H18" s="30">
        <f>VLOOKUP($D18,小!$C$7:$AS$48,28,FALSE)</f>
        <v>1</v>
      </c>
      <c r="I18" s="30">
        <f>VLOOKUP($D18,小!$C$7:$AS$48,6,FALSE)</f>
        <v>22</v>
      </c>
      <c r="J18" s="30">
        <f>VLOOKUP($D18,小!$C$7:$AS$48,29,FALSE)</f>
        <v>1</v>
      </c>
      <c r="K18" s="30">
        <f>VLOOKUP($D18,小!$C$7:$AS$48,7,FALSE)</f>
        <v>27</v>
      </c>
      <c r="L18" s="30">
        <f>VLOOKUP($D18,小!$C$7:$AS$48,30,FALSE)</f>
        <v>1</v>
      </c>
      <c r="M18" s="30">
        <f>VLOOKUP($D18,小!$C$7:$AS$48,8,FALSE)</f>
        <v>27</v>
      </c>
      <c r="N18" s="30">
        <f>VLOOKUP($D18,小!$C$7:$AS$48,31,FALSE)</f>
        <v>1</v>
      </c>
      <c r="O18" s="30">
        <f>VLOOKUP($D18,小!$C$7:$AS$48,9,FALSE)</f>
        <v>31</v>
      </c>
      <c r="P18" s="34">
        <f>VLOOKUP($D18,小!$C$7:$AS$48,32,FALSE)</f>
        <v>1</v>
      </c>
      <c r="Q18" s="136">
        <f>VLOOKUP($D18,小!$C$7:$AS$48,10,FALSE)</f>
        <v>22</v>
      </c>
      <c r="R18" s="274">
        <f t="shared" si="0"/>
        <v>6</v>
      </c>
      <c r="S18" s="261">
        <f t="shared" si="0"/>
        <v>145</v>
      </c>
      <c r="T18" s="24"/>
      <c r="U18" s="433" t="s">
        <v>304</v>
      </c>
      <c r="V18" s="341" t="s">
        <v>298</v>
      </c>
      <c r="W18" s="343">
        <v>0</v>
      </c>
      <c r="X18" s="343">
        <v>0</v>
      </c>
      <c r="Y18" s="343">
        <v>0</v>
      </c>
      <c r="Z18" s="343">
        <v>0</v>
      </c>
      <c r="AA18" s="343">
        <v>1</v>
      </c>
      <c r="AB18" s="316">
        <v>2</v>
      </c>
      <c r="AC18" s="344">
        <f>IF(AD18/8=ROUNDDOWN(AD18/8,0),AD18/8,ROUNDDOWN(AD18/8,0)+1)</f>
        <v>1</v>
      </c>
      <c r="AD18" s="348">
        <f t="shared" si="4"/>
        <v>3</v>
      </c>
      <c r="AE18" s="321" t="str">
        <f t="shared" si="1"/>
        <v>知的</v>
      </c>
      <c r="AF18" s="425"/>
      <c r="AG18" s="331" t="s">
        <v>292</v>
      </c>
      <c r="AH18" s="340">
        <f>SUM(AH16:AH17)</f>
        <v>0</v>
      </c>
      <c r="AI18" s="340">
        <f t="shared" ref="AI18:AO18" si="12">SUM(AI16:AI17)</f>
        <v>2</v>
      </c>
      <c r="AJ18" s="340">
        <f t="shared" si="12"/>
        <v>1</v>
      </c>
      <c r="AK18" s="340">
        <f t="shared" si="12"/>
        <v>1</v>
      </c>
      <c r="AL18" s="340">
        <f t="shared" si="12"/>
        <v>2</v>
      </c>
      <c r="AM18" s="340">
        <f t="shared" si="12"/>
        <v>1</v>
      </c>
      <c r="AN18" s="340">
        <f t="shared" si="12"/>
        <v>2</v>
      </c>
      <c r="AO18" s="340">
        <f t="shared" si="12"/>
        <v>7</v>
      </c>
    </row>
    <row r="19" spans="1:41" ht="18" customHeight="1" thickBot="1">
      <c r="A19" s="264">
        <f>R$19+AC48</f>
        <v>14</v>
      </c>
      <c r="B19" s="265">
        <f>S$19+AD48</f>
        <v>236</v>
      </c>
      <c r="C19" s="44"/>
      <c r="D19" s="29" t="str">
        <f t="shared" si="3"/>
        <v>深堀小</v>
      </c>
      <c r="E19" s="260" t="s">
        <v>305</v>
      </c>
      <c r="F19" s="30">
        <f>VLOOKUP($D19,小!$C$7:$AS$48,27,FALSE)</f>
        <v>2</v>
      </c>
      <c r="G19" s="30">
        <f>VLOOKUP($D19,小!$C$7:$AS$48,5,FALSE)</f>
        <v>37</v>
      </c>
      <c r="H19" s="30">
        <f>VLOOKUP($D19,小!$C$7:$AS$48,28,FALSE)</f>
        <v>1</v>
      </c>
      <c r="I19" s="30">
        <f>VLOOKUP($D19,小!$C$7:$AS$48,6,FALSE)</f>
        <v>25</v>
      </c>
      <c r="J19" s="30">
        <f>VLOOKUP($D19,小!$C$7:$AS$48,29,FALSE)</f>
        <v>2</v>
      </c>
      <c r="K19" s="30">
        <f>VLOOKUP($D19,小!$C$7:$AS$48,7,FALSE)</f>
        <v>40</v>
      </c>
      <c r="L19" s="68">
        <f>VLOOKUP($D19,小!$C$7:$AS$48,30,FALSE)</f>
        <v>2</v>
      </c>
      <c r="M19" s="30">
        <f>VLOOKUP($D19,小!$C$7:$AS$48,8,FALSE)</f>
        <v>37</v>
      </c>
      <c r="N19" s="30">
        <f>VLOOKUP($D19,小!$C$7:$AS$48,31,FALSE)</f>
        <v>1</v>
      </c>
      <c r="O19" s="30">
        <f>VLOOKUP($D19,小!$C$7:$AS$48,9,FALSE)</f>
        <v>29</v>
      </c>
      <c r="P19" s="30">
        <f>VLOOKUP($D19,小!$C$7:$AS$48,32,FALSE)</f>
        <v>2</v>
      </c>
      <c r="Q19" s="32">
        <f>VLOOKUP($D19,小!$C$7:$AS$48,10,FALSE)</f>
        <v>42</v>
      </c>
      <c r="R19" s="274">
        <f t="shared" si="0"/>
        <v>10</v>
      </c>
      <c r="S19" s="261">
        <f t="shared" si="0"/>
        <v>210</v>
      </c>
      <c r="T19" s="24"/>
      <c r="U19" s="434"/>
      <c r="V19" s="367" t="s">
        <v>284</v>
      </c>
      <c r="W19" s="368">
        <v>0</v>
      </c>
      <c r="X19" s="368">
        <v>0</v>
      </c>
      <c r="Y19" s="368">
        <v>0</v>
      </c>
      <c r="Z19" s="368">
        <v>0</v>
      </c>
      <c r="AA19" s="368">
        <v>0</v>
      </c>
      <c r="AB19" s="369">
        <v>1</v>
      </c>
      <c r="AC19" s="370">
        <f>IF(AD19/8=ROUNDDOWN(AD19/8,0),AD19/8,ROUNDDOWN(AD19/8,0)+1)</f>
        <v>1</v>
      </c>
      <c r="AD19" s="394">
        <f>SUM(W19:AB19)</f>
        <v>1</v>
      </c>
      <c r="AE19" s="321" t="e">
        <f>#REF!</f>
        <v>#REF!</v>
      </c>
      <c r="AF19" s="423" t="s">
        <v>302</v>
      </c>
      <c r="AG19" s="341" t="s">
        <v>281</v>
      </c>
      <c r="AH19" s="343">
        <v>0</v>
      </c>
      <c r="AI19" s="343">
        <v>1</v>
      </c>
      <c r="AJ19" s="343">
        <v>0</v>
      </c>
      <c r="AK19" s="343">
        <v>0</v>
      </c>
      <c r="AL19" s="343">
        <v>0</v>
      </c>
      <c r="AM19" s="343">
        <v>0</v>
      </c>
      <c r="AN19" s="347">
        <f>IF(AO19/8=ROUNDDOWN(AO19/8,0),AO19/8,ROUNDDOWN(AO19/8,0)+1)</f>
        <v>1</v>
      </c>
      <c r="AO19" s="348">
        <f>SUM(AH19:AM19)</f>
        <v>1</v>
      </c>
    </row>
    <row r="20" spans="1:41" ht="18" customHeight="1" thickTop="1" thickBot="1">
      <c r="A20" s="264">
        <f>R$20+AC51</f>
        <v>15</v>
      </c>
      <c r="B20" s="265">
        <f>S$20+AD51</f>
        <v>330</v>
      </c>
      <c r="C20" s="44"/>
      <c r="D20" s="29" t="str">
        <f t="shared" si="3"/>
        <v>日吉が丘小</v>
      </c>
      <c r="E20" s="260" t="s">
        <v>306</v>
      </c>
      <c r="F20" s="30">
        <f>VLOOKUP($D20,小!$C$7:$AS$48,27,FALSE)</f>
        <v>2</v>
      </c>
      <c r="G20" s="30">
        <f>VLOOKUP($D20,小!$C$7:$AS$48,5,FALSE)</f>
        <v>56</v>
      </c>
      <c r="H20" s="30">
        <f>VLOOKUP($D20,小!$C$7:$AS$48,28,FALSE)</f>
        <v>2</v>
      </c>
      <c r="I20" s="30">
        <f>VLOOKUP($D20,小!$C$7:$AS$48,6,FALSE)</f>
        <v>48</v>
      </c>
      <c r="J20" s="30">
        <f>VLOOKUP($D20,小!$C$7:$AS$48,29,FALSE)</f>
        <v>2</v>
      </c>
      <c r="K20" s="30">
        <f>VLOOKUP($D20,小!$C$7:$AS$48,7,FALSE)</f>
        <v>49</v>
      </c>
      <c r="L20" s="30">
        <f>VLOOKUP($D20,小!$C$7:$AS$48,30,FALSE)</f>
        <v>2</v>
      </c>
      <c r="M20" s="30">
        <f>VLOOKUP($D20,小!$C$7:$AS$48,8,FALSE)</f>
        <v>58</v>
      </c>
      <c r="N20" s="30">
        <f>VLOOKUP($D20,小!$C$7:$AS$48,31,FALSE)</f>
        <v>2</v>
      </c>
      <c r="O20" s="30">
        <f>VLOOKUP($D20,小!$C$7:$AS$48,9,FALSE)</f>
        <v>49</v>
      </c>
      <c r="P20" s="31">
        <f>VLOOKUP($D20,小!$C$7:$AS$48,32,FALSE)</f>
        <v>2</v>
      </c>
      <c r="Q20" s="299">
        <f>VLOOKUP($D20,小!$C$7:$AS$48,10,FALSE)</f>
        <v>52</v>
      </c>
      <c r="R20" s="274">
        <f t="shared" si="0"/>
        <v>12</v>
      </c>
      <c r="S20" s="261">
        <f t="shared" si="0"/>
        <v>312</v>
      </c>
      <c r="T20" s="24"/>
      <c r="U20" s="434"/>
      <c r="V20" s="331" t="s">
        <v>287</v>
      </c>
      <c r="W20" s="332">
        <f>SUM(W18:W19)</f>
        <v>0</v>
      </c>
      <c r="X20" s="332">
        <f t="shared" ref="X20" si="13">SUM(X18:X19)</f>
        <v>0</v>
      </c>
      <c r="Y20" s="332">
        <f t="shared" ref="Y20" si="14">SUM(Y18:Y19)</f>
        <v>0</v>
      </c>
      <c r="Z20" s="332">
        <f t="shared" ref="Z20" si="15">SUM(Z18:Z19)</f>
        <v>0</v>
      </c>
      <c r="AA20" s="332">
        <f>SUM(AA18:AA19)</f>
        <v>1</v>
      </c>
      <c r="AB20" s="332">
        <f t="shared" ref="AB20:AD20" si="16">SUM(AB18:AB19)</f>
        <v>3</v>
      </c>
      <c r="AC20" s="332">
        <f t="shared" si="16"/>
        <v>2</v>
      </c>
      <c r="AD20" s="332">
        <f t="shared" si="16"/>
        <v>4</v>
      </c>
      <c r="AE20" s="352" t="str">
        <f>V20</f>
        <v>計</v>
      </c>
      <c r="AF20" s="424"/>
      <c r="AG20" s="322" t="s">
        <v>285</v>
      </c>
      <c r="AH20" s="324">
        <v>0</v>
      </c>
      <c r="AI20" s="324">
        <v>5</v>
      </c>
      <c r="AJ20" s="324">
        <v>2</v>
      </c>
      <c r="AK20" s="324">
        <v>0</v>
      </c>
      <c r="AL20" s="324">
        <v>2</v>
      </c>
      <c r="AM20" s="324">
        <v>0</v>
      </c>
      <c r="AN20" s="326">
        <f>IF(AO20/8=ROUNDDOWN(AO20/8,0),AO20/8,ROUNDDOWN(AO20/8,0)+1)</f>
        <v>2</v>
      </c>
      <c r="AO20" s="295">
        <f>SUM(AH20:AM20)</f>
        <v>9</v>
      </c>
    </row>
    <row r="21" spans="1:41" ht="18" customHeight="1" thickTop="1" thickBot="1">
      <c r="A21" s="264">
        <f>R$21+AC54</f>
        <v>15</v>
      </c>
      <c r="B21" s="265">
        <f>S$21+AD54</f>
        <v>308</v>
      </c>
      <c r="C21" s="44"/>
      <c r="D21" s="29" t="str">
        <f t="shared" si="3"/>
        <v>北日吉小</v>
      </c>
      <c r="E21" s="260" t="s">
        <v>309</v>
      </c>
      <c r="F21" s="30">
        <f>VLOOKUP($D21,小!$C$7:$AS$48,27,FALSE)</f>
        <v>2</v>
      </c>
      <c r="G21" s="30">
        <f>VLOOKUP($D21,小!$C$7:$AS$48,5,FALSE)</f>
        <v>47</v>
      </c>
      <c r="H21" s="30">
        <f>VLOOKUP($D21,小!$C$7:$AS$48,28,FALSE)</f>
        <v>2</v>
      </c>
      <c r="I21" s="30">
        <f>VLOOKUP($D21,小!$C$7:$AS$48,6,FALSE)</f>
        <v>53</v>
      </c>
      <c r="J21" s="30">
        <f>VLOOKUP($D21,小!$C$7:$AS$48,29,FALSE)</f>
        <v>2</v>
      </c>
      <c r="K21" s="30">
        <f>VLOOKUP($D21,小!$C$7:$AS$48,7,FALSE)</f>
        <v>36</v>
      </c>
      <c r="L21" s="68">
        <f>VLOOKUP($D21,小!$C$7:$AS$48,30,FALSE)</f>
        <v>2</v>
      </c>
      <c r="M21" s="30">
        <f>VLOOKUP($D21,小!$C$7:$AS$48,8,FALSE)</f>
        <v>57</v>
      </c>
      <c r="N21" s="68">
        <f>VLOOKUP($D21,小!$C$7:$AS$48,31,FALSE)</f>
        <v>2</v>
      </c>
      <c r="O21" s="32">
        <f>VLOOKUP($D21,小!$C$7:$AS$48,9,FALSE)</f>
        <v>39</v>
      </c>
      <c r="P21" s="30">
        <f>VLOOKUP($D21,小!$C$7:$AS$48,32,FALSE)</f>
        <v>2</v>
      </c>
      <c r="Q21" s="299">
        <f>VLOOKUP($D21,小!$C$7:$AS$48,10,FALSE)</f>
        <v>60</v>
      </c>
      <c r="R21" s="274">
        <f t="shared" si="0"/>
        <v>12</v>
      </c>
      <c r="S21" s="261">
        <f t="shared" si="0"/>
        <v>292</v>
      </c>
      <c r="T21" s="24"/>
      <c r="U21" s="433" t="s">
        <v>291</v>
      </c>
      <c r="V21" s="341" t="s">
        <v>281</v>
      </c>
      <c r="W21" s="343">
        <v>4</v>
      </c>
      <c r="X21" s="343">
        <v>0</v>
      </c>
      <c r="Y21" s="343">
        <v>2</v>
      </c>
      <c r="Z21" s="343">
        <v>1</v>
      </c>
      <c r="AA21" s="343">
        <v>0</v>
      </c>
      <c r="AB21" s="316">
        <v>0</v>
      </c>
      <c r="AC21" s="338">
        <f>IF(AD21/8=ROUNDDOWN(AD21/8,0),AD21/8,ROUNDDOWN(AD21/8,0)+1)</f>
        <v>1</v>
      </c>
      <c r="AD21" s="320">
        <f>SUM(W21:AB21)</f>
        <v>7</v>
      </c>
      <c r="AE21" s="321" t="str">
        <f>V21</f>
        <v>知的</v>
      </c>
      <c r="AF21" s="426"/>
      <c r="AG21" s="331" t="s">
        <v>292</v>
      </c>
      <c r="AH21" s="332">
        <f t="shared" ref="AH21:AM21" si="17">SUM(AH19:AH20)</f>
        <v>0</v>
      </c>
      <c r="AI21" s="332">
        <f t="shared" si="17"/>
        <v>6</v>
      </c>
      <c r="AJ21" s="332">
        <f t="shared" si="17"/>
        <v>2</v>
      </c>
      <c r="AK21" s="332">
        <f t="shared" si="17"/>
        <v>0</v>
      </c>
      <c r="AL21" s="332">
        <f t="shared" si="17"/>
        <v>2</v>
      </c>
      <c r="AM21" s="332">
        <f t="shared" si="17"/>
        <v>0</v>
      </c>
      <c r="AN21" s="333">
        <f>SUM(AN19:AN20)</f>
        <v>3</v>
      </c>
      <c r="AO21" s="334">
        <f>SUM(AO19:AO20)</f>
        <v>10</v>
      </c>
    </row>
    <row r="22" spans="1:41" ht="18" customHeight="1" thickBot="1">
      <c r="A22" s="264">
        <f>R$22+AC58</f>
        <v>14</v>
      </c>
      <c r="B22" s="265">
        <f>S$22+AD58</f>
        <v>253</v>
      </c>
      <c r="C22" s="44"/>
      <c r="D22" s="29" t="str">
        <f t="shared" si="3"/>
        <v>湯川小</v>
      </c>
      <c r="E22" s="260" t="s">
        <v>310</v>
      </c>
      <c r="F22" s="30">
        <f>VLOOKUP($D22,小!$C$7:$AS$48,27,FALSE)</f>
        <v>1</v>
      </c>
      <c r="G22" s="30">
        <f>VLOOKUP($D22,小!$C$7:$AS$48,5,FALSE)</f>
        <v>27</v>
      </c>
      <c r="H22" s="30">
        <f>VLOOKUP($D22,小!$C$7:$AS$48,28,FALSE)</f>
        <v>2</v>
      </c>
      <c r="I22" s="30">
        <f>VLOOKUP($D22,小!$C$7:$AS$48,6,FALSE)</f>
        <v>38</v>
      </c>
      <c r="J22" s="30">
        <f>VLOOKUP($D22,小!$C$7:$AS$48,29,FALSE)</f>
        <v>2</v>
      </c>
      <c r="K22" s="30">
        <f>VLOOKUP($D22,小!$C$7:$AS$48,7,FALSE)</f>
        <v>43</v>
      </c>
      <c r="L22" s="30">
        <f>VLOOKUP($D22,小!$C$7:$AS$48,30,FALSE)</f>
        <v>2</v>
      </c>
      <c r="M22" s="30">
        <f>VLOOKUP($D22,小!$C$7:$AS$48,8,FALSE)</f>
        <v>45</v>
      </c>
      <c r="N22" s="30">
        <f>VLOOKUP($D22,小!$C$7:$AS$48,31,FALSE)</f>
        <v>2</v>
      </c>
      <c r="O22" s="30">
        <f>VLOOKUP($D22,小!$C$7:$AS$48,9,FALSE)</f>
        <v>46</v>
      </c>
      <c r="P22" s="34">
        <f>VLOOKUP($D22,小!$C$7:$AS$48,32,FALSE)</f>
        <v>2</v>
      </c>
      <c r="Q22" s="136">
        <f>VLOOKUP($D22,小!$C$7:$AS$48,10,FALSE)</f>
        <v>39</v>
      </c>
      <c r="R22" s="274">
        <f t="shared" si="0"/>
        <v>11</v>
      </c>
      <c r="S22" s="261">
        <f t="shared" si="0"/>
        <v>238</v>
      </c>
      <c r="T22" s="24"/>
      <c r="U22" s="434"/>
      <c r="V22" s="288" t="s">
        <v>285</v>
      </c>
      <c r="W22" s="289">
        <v>1</v>
      </c>
      <c r="X22" s="289">
        <v>1</v>
      </c>
      <c r="Y22" s="289">
        <v>2</v>
      </c>
      <c r="Z22" s="289">
        <v>2</v>
      </c>
      <c r="AA22" s="289">
        <v>3</v>
      </c>
      <c r="AB22" s="290">
        <v>1</v>
      </c>
      <c r="AC22" s="291">
        <f>IF(AD22/8=ROUNDDOWN(AD22/8,0),AD22/8,ROUNDDOWN(AD22/8,0)+1)</f>
        <v>2</v>
      </c>
      <c r="AD22" s="292">
        <f>SUM(W22:AB22)</f>
        <v>10</v>
      </c>
      <c r="AE22" s="321" t="str">
        <f>V22</f>
        <v>情緒</v>
      </c>
      <c r="AF22" s="423" t="s">
        <v>307</v>
      </c>
      <c r="AG22" s="353" t="s">
        <v>308</v>
      </c>
      <c r="AH22" s="317">
        <v>2</v>
      </c>
      <c r="AI22" s="317">
        <v>1</v>
      </c>
      <c r="AJ22" s="317">
        <v>5</v>
      </c>
      <c r="AK22" s="317">
        <v>2</v>
      </c>
      <c r="AL22" s="317">
        <v>1</v>
      </c>
      <c r="AM22" s="317">
        <v>2</v>
      </c>
      <c r="AN22" s="347">
        <f>IF(AO22/8=ROUNDDOWN(AO22/8,0),AO22/8,ROUNDDOWN(AO22/8,0)+1)</f>
        <v>2</v>
      </c>
      <c r="AO22" s="320">
        <f>SUM(AH22:AM22)</f>
        <v>13</v>
      </c>
    </row>
    <row r="23" spans="1:41" ht="18" customHeight="1" thickTop="1" thickBot="1">
      <c r="A23" s="264">
        <f>R$23+AC61</f>
        <v>14</v>
      </c>
      <c r="B23" s="265">
        <f>S$23+AD61</f>
        <v>247</v>
      </c>
      <c r="C23" s="44"/>
      <c r="D23" s="29" t="str">
        <f t="shared" si="3"/>
        <v>高丘小</v>
      </c>
      <c r="E23" s="260" t="s">
        <v>312</v>
      </c>
      <c r="F23" s="30">
        <f>VLOOKUP($D23,小!$C$7:$AS$48,27,FALSE)</f>
        <v>2</v>
      </c>
      <c r="G23" s="30">
        <f>VLOOKUP($D23,小!$C$7:$AS$48,5,FALSE)</f>
        <v>39</v>
      </c>
      <c r="H23" s="30">
        <f>VLOOKUP($D23,小!$C$7:$AS$48,28,FALSE)</f>
        <v>2</v>
      </c>
      <c r="I23" s="30">
        <f>VLOOKUP($D23,小!$C$7:$AS$48,6,FALSE)</f>
        <v>37</v>
      </c>
      <c r="J23" s="30">
        <f>VLOOKUP($D23,小!$C$7:$AS$48,29,FALSE)</f>
        <v>1</v>
      </c>
      <c r="K23" s="30">
        <f>VLOOKUP($D23,小!$C$7:$AS$48,7,FALSE)</f>
        <v>35</v>
      </c>
      <c r="L23" s="30">
        <f>VLOOKUP($D23,小!$C$7:$AS$48,30,FALSE)</f>
        <v>2</v>
      </c>
      <c r="M23" s="30">
        <f>VLOOKUP($D23,小!$C$7:$AS$48,8,FALSE)</f>
        <v>36</v>
      </c>
      <c r="N23" s="30">
        <f>VLOOKUP($D23,小!$C$7:$AS$48,31,FALSE)</f>
        <v>1</v>
      </c>
      <c r="O23" s="30">
        <f>VLOOKUP($D23,小!$C$7:$AS$48,9,FALSE)</f>
        <v>27</v>
      </c>
      <c r="P23" s="30">
        <f>VLOOKUP($D23,小!$C$7:$AS$48,32,FALSE)</f>
        <v>2</v>
      </c>
      <c r="Q23" s="32">
        <f>VLOOKUP($D23,小!$C$7:$AS$48,10,FALSE)</f>
        <v>51</v>
      </c>
      <c r="R23" s="274">
        <f t="shared" si="0"/>
        <v>10</v>
      </c>
      <c r="S23" s="261">
        <f t="shared" si="0"/>
        <v>225</v>
      </c>
      <c r="T23" s="24"/>
      <c r="U23" s="434"/>
      <c r="V23" s="331" t="s">
        <v>292</v>
      </c>
      <c r="W23" s="340">
        <f>SUM(W21:W22)</f>
        <v>5</v>
      </c>
      <c r="X23" s="340">
        <f t="shared" ref="X23:AB23" si="18">SUM(X21:X22)</f>
        <v>1</v>
      </c>
      <c r="Y23" s="340">
        <f t="shared" si="18"/>
        <v>4</v>
      </c>
      <c r="Z23" s="340">
        <f t="shared" si="18"/>
        <v>3</v>
      </c>
      <c r="AA23" s="340">
        <f t="shared" si="18"/>
        <v>3</v>
      </c>
      <c r="AB23" s="340">
        <f t="shared" si="18"/>
        <v>1</v>
      </c>
      <c r="AC23" s="333">
        <f>SUM(AC21:AC22)</f>
        <v>3</v>
      </c>
      <c r="AD23" s="403">
        <f>SUM(AD21:AD22)</f>
        <v>17</v>
      </c>
      <c r="AE23" s="321" t="e">
        <f>#REF!</f>
        <v>#REF!</v>
      </c>
      <c r="AF23" s="424"/>
      <c r="AG23" s="322" t="s">
        <v>285</v>
      </c>
      <c r="AH23" s="294">
        <v>0</v>
      </c>
      <c r="AI23" s="294">
        <v>4</v>
      </c>
      <c r="AJ23" s="336">
        <v>3</v>
      </c>
      <c r="AK23" s="294">
        <v>1</v>
      </c>
      <c r="AL23" s="324">
        <v>3</v>
      </c>
      <c r="AM23" s="324">
        <v>2</v>
      </c>
      <c r="AN23" s="326">
        <f>IF(AO23/8=ROUNDDOWN(AO23/8,0),AO23/8,ROUNDDOWN(AO23/8,0)+1)</f>
        <v>2</v>
      </c>
      <c r="AO23" s="295">
        <f>SUM(AH23:AM23)</f>
        <v>13</v>
      </c>
    </row>
    <row r="24" spans="1:41" ht="18" customHeight="1" thickTop="1" thickBot="1">
      <c r="A24" s="264">
        <f>R$24+AC64</f>
        <v>8</v>
      </c>
      <c r="B24" s="265">
        <f>S$24+AD64</f>
        <v>99</v>
      </c>
      <c r="C24" s="44"/>
      <c r="D24" s="29" t="str">
        <f t="shared" si="3"/>
        <v>上湯川小</v>
      </c>
      <c r="E24" s="260" t="s">
        <v>313</v>
      </c>
      <c r="F24" s="30">
        <f>VLOOKUP($D24,小!$C$7:$AS$48,27,FALSE)</f>
        <v>1</v>
      </c>
      <c r="G24" s="30">
        <f>VLOOKUP($D24,小!$C$7:$AS$48,5,FALSE)</f>
        <v>16</v>
      </c>
      <c r="H24" s="30">
        <f>VLOOKUP($D24,小!$C$7:$AS$48,28,FALSE)</f>
        <v>1</v>
      </c>
      <c r="I24" s="30">
        <f>VLOOKUP($D24,小!$C$7:$AS$48,6,FALSE)</f>
        <v>14</v>
      </c>
      <c r="J24" s="30">
        <f>VLOOKUP($D24,小!$C$7:$AS$48,29,FALSE)</f>
        <v>1</v>
      </c>
      <c r="K24" s="30">
        <f>VLOOKUP($D24,小!$C$7:$AS$48,7,FALSE)</f>
        <v>13</v>
      </c>
      <c r="L24" s="30">
        <f>VLOOKUP($D24,小!$C$7:$AS$48,30,FALSE)</f>
        <v>1</v>
      </c>
      <c r="M24" s="30">
        <f>VLOOKUP($D24,小!$C$7:$AS$48,8,FALSE)</f>
        <v>22</v>
      </c>
      <c r="N24" s="30">
        <f>VLOOKUP($D24,小!$C$7:$AS$48,31,FALSE)</f>
        <v>1</v>
      </c>
      <c r="O24" s="30">
        <f>VLOOKUP($D24,小!$C$7:$AS$48,9,FALSE)</f>
        <v>14</v>
      </c>
      <c r="P24" s="30">
        <f>VLOOKUP($D24,小!$C$7:$AS$48,32,FALSE)</f>
        <v>1</v>
      </c>
      <c r="Q24" s="32">
        <f>VLOOKUP($D24,小!$C$7:$AS$48,10,FALSE)</f>
        <v>16</v>
      </c>
      <c r="R24" s="274">
        <f t="shared" si="0"/>
        <v>6</v>
      </c>
      <c r="S24" s="261">
        <f t="shared" si="0"/>
        <v>95</v>
      </c>
      <c r="T24" s="24"/>
      <c r="U24" s="433" t="s">
        <v>316</v>
      </c>
      <c r="V24" s="341" t="s">
        <v>281</v>
      </c>
      <c r="W24" s="343">
        <v>2</v>
      </c>
      <c r="X24" s="343">
        <v>1</v>
      </c>
      <c r="Y24" s="343">
        <v>0</v>
      </c>
      <c r="Z24" s="343">
        <v>0</v>
      </c>
      <c r="AA24" s="343">
        <v>0</v>
      </c>
      <c r="AB24" s="316">
        <v>0</v>
      </c>
      <c r="AC24" s="344">
        <f>IF(AD24/8=ROUNDDOWN(AD24/8,0),AD24/8,ROUNDDOWN(AD24/8,0)+1)</f>
        <v>1</v>
      </c>
      <c r="AD24" s="348">
        <f>SUM(W24:AB24)</f>
        <v>3</v>
      </c>
      <c r="AE24" s="321" t="str">
        <f>V23</f>
        <v>計</v>
      </c>
      <c r="AF24" s="426"/>
      <c r="AG24" s="331" t="s">
        <v>292</v>
      </c>
      <c r="AH24" s="340">
        <f t="shared" ref="AH24:AO24" si="19">SUM(AH22:AH23)</f>
        <v>2</v>
      </c>
      <c r="AI24" s="340">
        <f t="shared" si="19"/>
        <v>5</v>
      </c>
      <c r="AJ24" s="340">
        <f t="shared" si="19"/>
        <v>8</v>
      </c>
      <c r="AK24" s="340">
        <f t="shared" si="19"/>
        <v>3</v>
      </c>
      <c r="AL24" s="340">
        <f t="shared" si="19"/>
        <v>4</v>
      </c>
      <c r="AM24" s="340">
        <f t="shared" si="19"/>
        <v>4</v>
      </c>
      <c r="AN24" s="333">
        <f t="shared" si="19"/>
        <v>4</v>
      </c>
      <c r="AO24" s="334">
        <f t="shared" si="19"/>
        <v>26</v>
      </c>
    </row>
    <row r="25" spans="1:41" ht="18" customHeight="1" thickBot="1">
      <c r="A25" s="264">
        <f>R$25+AC67</f>
        <v>8</v>
      </c>
      <c r="B25" s="265">
        <f>S$25+AD67</f>
        <v>84</v>
      </c>
      <c r="C25" s="44"/>
      <c r="D25" s="29" t="str">
        <f t="shared" si="3"/>
        <v>旭岡小</v>
      </c>
      <c r="E25" s="260" t="s">
        <v>315</v>
      </c>
      <c r="F25" s="31">
        <f>VLOOKUP($D25,小!$C$7:$AS$48,27,FALSE)</f>
        <v>1</v>
      </c>
      <c r="G25" s="31">
        <f>VLOOKUP($D25,小!$C$7:$AS$48,5,FALSE)</f>
        <v>11</v>
      </c>
      <c r="H25" s="31">
        <f>VLOOKUP($D25,小!$C$7:$AS$48,28,FALSE)</f>
        <v>1</v>
      </c>
      <c r="I25" s="31">
        <f>VLOOKUP($D25,小!$C$7:$AS$48,6,FALSE)</f>
        <v>9</v>
      </c>
      <c r="J25" s="31">
        <f>VLOOKUP($D25,小!$C$7:$AS$48,29,FALSE)</f>
        <v>1</v>
      </c>
      <c r="K25" s="31">
        <f>VLOOKUP($D25,小!$C$7:$AS$48,7,FALSE)</f>
        <v>17</v>
      </c>
      <c r="L25" s="31">
        <f>VLOOKUP($D25,小!$C$7:$AS$48,30,FALSE)</f>
        <v>1</v>
      </c>
      <c r="M25" s="31">
        <f>VLOOKUP($D25,小!$C$7:$AS$48,8,FALSE)</f>
        <v>9</v>
      </c>
      <c r="N25" s="31">
        <f>VLOOKUP($D25,小!$C$7:$AS$48,31,FALSE)</f>
        <v>1</v>
      </c>
      <c r="O25" s="31">
        <f>VLOOKUP($D25,小!$C$7:$AS$48,9,FALSE)</f>
        <v>12</v>
      </c>
      <c r="P25" s="31">
        <f>VLOOKUP($D25,小!$C$7:$AS$48,32,FALSE)</f>
        <v>1</v>
      </c>
      <c r="Q25" s="36">
        <f>VLOOKUP($D25,小!$C$7:$AS$48,10,FALSE)</f>
        <v>20</v>
      </c>
      <c r="R25" s="274">
        <f t="shared" si="0"/>
        <v>6</v>
      </c>
      <c r="S25" s="261">
        <f t="shared" si="0"/>
        <v>78</v>
      </c>
      <c r="T25" s="24"/>
      <c r="U25" s="434"/>
      <c r="V25" s="322" t="s">
        <v>285</v>
      </c>
      <c r="W25" s="324">
        <v>1</v>
      </c>
      <c r="X25" s="289">
        <v>0</v>
      </c>
      <c r="Y25" s="289">
        <v>0</v>
      </c>
      <c r="Z25" s="289">
        <v>1</v>
      </c>
      <c r="AA25" s="289">
        <v>1</v>
      </c>
      <c r="AB25" s="290">
        <v>1</v>
      </c>
      <c r="AC25" s="346">
        <f>IF(AD25/8=ROUNDDOWN(AD25/8,0),AD25/8,ROUNDDOWN(AD25/8,0)+1)</f>
        <v>1</v>
      </c>
      <c r="AD25" s="351">
        <f>SUM(W25:AB25)</f>
        <v>4</v>
      </c>
      <c r="AE25" s="321" t="e">
        <f>#REF!</f>
        <v>#REF!</v>
      </c>
      <c r="AF25" s="423" t="s">
        <v>314</v>
      </c>
      <c r="AG25" s="314" t="s">
        <v>281</v>
      </c>
      <c r="AH25" s="318">
        <v>0</v>
      </c>
      <c r="AI25" s="339">
        <v>0</v>
      </c>
      <c r="AJ25" s="317">
        <v>1</v>
      </c>
      <c r="AK25" s="317">
        <v>7</v>
      </c>
      <c r="AL25" s="317">
        <v>4</v>
      </c>
      <c r="AM25" s="317">
        <v>1</v>
      </c>
      <c r="AN25" s="319">
        <f>IF(AO25/8=ROUNDDOWN(AO25/8,0),AO25/8,ROUNDDOWN(AO25/8,0)+1)</f>
        <v>2</v>
      </c>
      <c r="AO25" s="320">
        <f>SUM(AH25:AM25)</f>
        <v>13</v>
      </c>
    </row>
    <row r="26" spans="1:41" ht="18" customHeight="1" thickTop="1" thickBot="1">
      <c r="A26" s="264">
        <f>R$26+AN8</f>
        <v>5</v>
      </c>
      <c r="B26" s="265">
        <f>S$26+AO8</f>
        <v>17</v>
      </c>
      <c r="C26" s="44"/>
      <c r="D26" s="29" t="str">
        <f t="shared" si="3"/>
        <v>鱒川小</v>
      </c>
      <c r="E26" s="260" t="s">
        <v>282</v>
      </c>
      <c r="F26" s="30">
        <f>VLOOKUP($D26,小!$C$7:$AS$48,27,FALSE)</f>
        <v>0</v>
      </c>
      <c r="G26" s="304">
        <f>VLOOKUP($D26,小!$C$7:$AS$48,5,FALSE)</f>
        <v>0</v>
      </c>
      <c r="H26" s="38">
        <f>VLOOKUP($D26,小!$C$7:$AS$48,28,FALSE)</f>
        <v>1</v>
      </c>
      <c r="I26" s="39">
        <f>VLOOKUP($D26,小!$C$7:$AS$48,6,FALSE)</f>
        <v>3</v>
      </c>
      <c r="J26" s="40">
        <v>0</v>
      </c>
      <c r="K26" s="41">
        <f>VLOOKUP($D26,小!$C$7:$AS$48,7,FALSE)</f>
        <v>1</v>
      </c>
      <c r="L26" s="38">
        <f>VLOOKUP($D26,小!$C$7:$AS$48,30,FALSE)</f>
        <v>1</v>
      </c>
      <c r="M26" s="39">
        <f>VLOOKUP($D26,小!$C$7:$AS$48,8,FALSE)</f>
        <v>2</v>
      </c>
      <c r="N26" s="40">
        <v>0</v>
      </c>
      <c r="O26" s="41">
        <f>VLOOKUP($D26,小!$C$7:$AS$48,9,FALSE)</f>
        <v>1</v>
      </c>
      <c r="P26" s="303">
        <f>VLOOKUP($D26,小!$C$7:$AS$48,32,FALSE)</f>
        <v>1</v>
      </c>
      <c r="Q26" s="299">
        <f>VLOOKUP($D26,小!$C$7:$AS$48,10,FALSE)</f>
        <v>2</v>
      </c>
      <c r="R26" s="274">
        <f t="shared" si="0"/>
        <v>3</v>
      </c>
      <c r="S26" s="261">
        <f t="shared" si="0"/>
        <v>9</v>
      </c>
      <c r="T26" s="24"/>
      <c r="U26" s="435"/>
      <c r="V26" s="331" t="s">
        <v>292</v>
      </c>
      <c r="W26" s="332">
        <f t="shared" ref="W26:AD26" si="20">SUM(W24:W25)</f>
        <v>3</v>
      </c>
      <c r="X26" s="332">
        <f t="shared" si="20"/>
        <v>1</v>
      </c>
      <c r="Y26" s="332">
        <f t="shared" si="20"/>
        <v>0</v>
      </c>
      <c r="Z26" s="332">
        <f t="shared" si="20"/>
        <v>1</v>
      </c>
      <c r="AA26" s="332">
        <f t="shared" si="20"/>
        <v>1</v>
      </c>
      <c r="AB26" s="332">
        <f t="shared" si="20"/>
        <v>1</v>
      </c>
      <c r="AC26" s="337">
        <f t="shared" si="20"/>
        <v>2</v>
      </c>
      <c r="AD26" s="334">
        <f t="shared" si="20"/>
        <v>7</v>
      </c>
      <c r="AE26" s="321" t="str">
        <f t="shared" ref="AE26:AE66" si="21">V25</f>
        <v>情緒</v>
      </c>
      <c r="AF26" s="424"/>
      <c r="AG26" s="322" t="s">
        <v>285</v>
      </c>
      <c r="AH26" s="324">
        <v>4</v>
      </c>
      <c r="AI26" s="324">
        <v>2</v>
      </c>
      <c r="AJ26" s="324">
        <v>3</v>
      </c>
      <c r="AK26" s="324">
        <v>4</v>
      </c>
      <c r="AL26" s="324">
        <v>0</v>
      </c>
      <c r="AM26" s="324">
        <v>6</v>
      </c>
      <c r="AN26" s="326">
        <f>IF(AO26/8=ROUNDDOWN(AO26/8,0),AO26/8,ROUNDDOWN(AO26/8,0)+1)</f>
        <v>3</v>
      </c>
      <c r="AO26" s="295">
        <f>SUM(AH26:AM26)</f>
        <v>19</v>
      </c>
    </row>
    <row r="27" spans="1:41" ht="18" customHeight="1" thickTop="1" thickBot="1">
      <c r="A27" s="264">
        <f>R$27+AN12</f>
        <v>9</v>
      </c>
      <c r="B27" s="265">
        <f>S$27+AO12</f>
        <v>71</v>
      </c>
      <c r="C27" s="44"/>
      <c r="D27" s="29" t="str">
        <f t="shared" si="3"/>
        <v>銭亀沢小</v>
      </c>
      <c r="E27" s="260" t="s">
        <v>289</v>
      </c>
      <c r="F27" s="34">
        <f>VLOOKUP($D27,小!$C$7:$AS$48,27,FALSE)</f>
        <v>1</v>
      </c>
      <c r="G27" s="34">
        <f>VLOOKUP($D27,小!$C$7:$AS$48,5,FALSE)</f>
        <v>12</v>
      </c>
      <c r="H27" s="34">
        <f>VLOOKUP($D27,小!$C$7:$AS$48,28,FALSE)</f>
        <v>1</v>
      </c>
      <c r="I27" s="34">
        <f>VLOOKUP($D27,小!$C$7:$AS$48,6,FALSE)</f>
        <v>9</v>
      </c>
      <c r="J27" s="34">
        <f>VLOOKUP($D27,小!$C$7:$AS$48,29,FALSE)</f>
        <v>1</v>
      </c>
      <c r="K27" s="34">
        <f>VLOOKUP($D27,小!$C$7:$AS$48,7,FALSE)</f>
        <v>9</v>
      </c>
      <c r="L27" s="34">
        <f>VLOOKUP($D27,小!$C$7:$AS$48,30,FALSE)</f>
        <v>1</v>
      </c>
      <c r="M27" s="34">
        <f>VLOOKUP($D27,小!$C$7:$AS$48,8,FALSE)</f>
        <v>12</v>
      </c>
      <c r="N27" s="34">
        <f>VLOOKUP($D27,小!$C$7:$AS$48,31,FALSE)</f>
        <v>1</v>
      </c>
      <c r="O27" s="34">
        <f>VLOOKUP($D27,小!$C$7:$AS$48,9,FALSE)</f>
        <v>11</v>
      </c>
      <c r="P27" s="34">
        <f>VLOOKUP($D27,小!$C$7:$AS$48,32,FALSE)</f>
        <v>1</v>
      </c>
      <c r="Q27" s="136">
        <f>VLOOKUP($D27,小!$C$7:$AS$48,10,FALSE)</f>
        <v>11</v>
      </c>
      <c r="R27" s="274">
        <f t="shared" si="0"/>
        <v>6</v>
      </c>
      <c r="S27" s="261">
        <f t="shared" si="0"/>
        <v>64</v>
      </c>
      <c r="T27" s="24"/>
      <c r="U27" s="433" t="s">
        <v>318</v>
      </c>
      <c r="V27" s="341" t="s">
        <v>281</v>
      </c>
      <c r="W27" s="343">
        <v>1</v>
      </c>
      <c r="X27" s="343">
        <v>0</v>
      </c>
      <c r="Y27" s="343">
        <v>0</v>
      </c>
      <c r="Z27" s="343">
        <v>2</v>
      </c>
      <c r="AA27" s="343">
        <v>1</v>
      </c>
      <c r="AB27" s="316">
        <v>0</v>
      </c>
      <c r="AC27" s="338">
        <f>IF(AD27/8=ROUNDDOWN(AD27/8,0),AD27/8,ROUNDDOWN(AD27/8,0)+1)</f>
        <v>1</v>
      </c>
      <c r="AD27" s="320">
        <f t="shared" ref="AD27:AD53" si="22">SUM(W27:AB27)</f>
        <v>4</v>
      </c>
      <c r="AE27" s="321" t="str">
        <f t="shared" si="21"/>
        <v>計</v>
      </c>
      <c r="AF27" s="426"/>
      <c r="AG27" s="354" t="s">
        <v>292</v>
      </c>
      <c r="AH27" s="340">
        <f t="shared" ref="AH27:AO27" si="23">SUM(AH25:AH26)</f>
        <v>4</v>
      </c>
      <c r="AI27" s="340">
        <f t="shared" si="23"/>
        <v>2</v>
      </c>
      <c r="AJ27" s="340">
        <f t="shared" si="23"/>
        <v>4</v>
      </c>
      <c r="AK27" s="340">
        <f t="shared" si="23"/>
        <v>11</v>
      </c>
      <c r="AL27" s="340">
        <f t="shared" si="23"/>
        <v>4</v>
      </c>
      <c r="AM27" s="340">
        <f t="shared" si="23"/>
        <v>7</v>
      </c>
      <c r="AN27" s="333">
        <f t="shared" si="23"/>
        <v>5</v>
      </c>
      <c r="AO27" s="334">
        <f t="shared" si="23"/>
        <v>32</v>
      </c>
    </row>
    <row r="28" spans="1:41" ht="18" customHeight="1">
      <c r="A28" s="264">
        <f>R$28+AN15</f>
        <v>24</v>
      </c>
      <c r="B28" s="265">
        <f>S$28+AO15</f>
        <v>592</v>
      </c>
      <c r="C28" s="44"/>
      <c r="D28" s="29" t="str">
        <f t="shared" si="3"/>
        <v>桔梗小</v>
      </c>
      <c r="E28" s="260" t="s">
        <v>294</v>
      </c>
      <c r="F28" s="30">
        <f>VLOOKUP($D28,小!$C$7:$AS$48,27,FALSE)</f>
        <v>3</v>
      </c>
      <c r="G28" s="30">
        <f>VLOOKUP($D28,小!$C$7:$AS$48,5,FALSE)</f>
        <v>88</v>
      </c>
      <c r="H28" s="135">
        <f>VLOOKUP($D28,小!$C$7:$AS$48,28,FALSE)</f>
        <v>3</v>
      </c>
      <c r="I28" s="30">
        <f>VLOOKUP($D28,小!$C$7:$AS$48,6,FALSE)</f>
        <v>91</v>
      </c>
      <c r="J28" s="30">
        <f>VLOOKUP($D28,小!$C$7:$AS$48,29,FALSE)</f>
        <v>3</v>
      </c>
      <c r="K28" s="30">
        <f>VLOOKUP($D28,小!$C$7:$AS$48,7,FALSE)</f>
        <v>79</v>
      </c>
      <c r="L28" s="30">
        <f>VLOOKUP($D28,小!$C$7:$AS$48,30,FALSE)</f>
        <v>3</v>
      </c>
      <c r="M28" s="30">
        <f>VLOOKUP($D28,小!$C$7:$AS$48,8,FALSE)</f>
        <v>91</v>
      </c>
      <c r="N28" s="30">
        <f>VLOOKUP($D28,小!$C$7:$AS$48,31,FALSE)</f>
        <v>4</v>
      </c>
      <c r="O28" s="30">
        <f>VLOOKUP($D28,小!$C$7:$AS$48,9,FALSE)</f>
        <v>110</v>
      </c>
      <c r="P28" s="30">
        <f>VLOOKUP($D28,小!$C$7:$AS$48,32,FALSE)</f>
        <v>4</v>
      </c>
      <c r="Q28" s="32">
        <f>VLOOKUP($D28,小!$C$7:$AS$48,10,FALSE)</f>
        <v>111</v>
      </c>
      <c r="R28" s="274">
        <f t="shared" si="0"/>
        <v>20</v>
      </c>
      <c r="S28" s="261">
        <f t="shared" si="0"/>
        <v>570</v>
      </c>
      <c r="T28" s="24"/>
      <c r="U28" s="434"/>
      <c r="V28" s="288" t="s">
        <v>285</v>
      </c>
      <c r="W28" s="289">
        <v>2</v>
      </c>
      <c r="X28" s="289">
        <v>0</v>
      </c>
      <c r="Y28" s="289">
        <v>1</v>
      </c>
      <c r="Z28" s="289">
        <v>5</v>
      </c>
      <c r="AA28" s="289">
        <v>1</v>
      </c>
      <c r="AB28" s="290">
        <v>2</v>
      </c>
      <c r="AC28" s="291">
        <f>IF(AD28/8=ROUNDDOWN(AD28/8,0),AD28/8,ROUNDDOWN(AD28/8,0)+1)</f>
        <v>2</v>
      </c>
      <c r="AD28" s="292">
        <f t="shared" si="22"/>
        <v>11</v>
      </c>
      <c r="AE28" s="321" t="str">
        <f t="shared" si="21"/>
        <v>知的</v>
      </c>
      <c r="AF28" s="423" t="s">
        <v>317</v>
      </c>
      <c r="AG28" s="314" t="s">
        <v>281</v>
      </c>
      <c r="AH28" s="317">
        <v>0</v>
      </c>
      <c r="AI28" s="317">
        <v>1</v>
      </c>
      <c r="AJ28" s="317">
        <v>0</v>
      </c>
      <c r="AK28" s="317">
        <v>1</v>
      </c>
      <c r="AL28" s="317">
        <v>1</v>
      </c>
      <c r="AM28" s="317">
        <v>0</v>
      </c>
      <c r="AN28" s="319">
        <f>IF(AO28/8=ROUNDDOWN(AO28/8,0),AO28/8,ROUNDDOWN(AO28/8,0)+1)</f>
        <v>1</v>
      </c>
      <c r="AO28" s="320">
        <f>SUM(AH28:AM28)</f>
        <v>3</v>
      </c>
    </row>
    <row r="29" spans="1:41" ht="18" customHeight="1" thickBot="1">
      <c r="A29" s="264">
        <f>R$29+AN18</f>
        <v>14</v>
      </c>
      <c r="B29" s="265">
        <f>S$29+AO18</f>
        <v>285</v>
      </c>
      <c r="C29" s="44"/>
      <c r="D29" s="29" t="str">
        <f t="shared" si="3"/>
        <v>中の沢小</v>
      </c>
      <c r="E29" s="260" t="s">
        <v>299</v>
      </c>
      <c r="F29" s="30">
        <f>VLOOKUP($D29,小!$C$7:$AS$48,27,FALSE)</f>
        <v>2</v>
      </c>
      <c r="G29" s="30">
        <f>VLOOKUP($D29,小!$C$7:$AS$48,5,FALSE)</f>
        <v>57</v>
      </c>
      <c r="H29" s="30">
        <f>VLOOKUP($D29,小!$C$7:$AS$48,28,FALSE)</f>
        <v>2</v>
      </c>
      <c r="I29" s="30">
        <f>VLOOKUP($D29,小!$C$7:$AS$48,6,FALSE)</f>
        <v>49</v>
      </c>
      <c r="J29" s="30">
        <f>VLOOKUP($D29,小!$C$7:$AS$48,29,FALSE)</f>
        <v>2</v>
      </c>
      <c r="K29" s="30">
        <f>VLOOKUP($D29,小!$C$7:$AS$48,7,FALSE)</f>
        <v>41</v>
      </c>
      <c r="L29" s="30">
        <f>VLOOKUP($D29,小!$C$7:$AS$48,30,FALSE)</f>
        <v>2</v>
      </c>
      <c r="M29" s="30">
        <f>VLOOKUP($D29,小!$C$7:$AS$48,8,FALSE)</f>
        <v>36</v>
      </c>
      <c r="N29" s="30">
        <f>VLOOKUP($D29,小!$C$7:$AS$48,31,FALSE)</f>
        <v>2</v>
      </c>
      <c r="O29" s="30">
        <f>VLOOKUP($D29,小!$C$7:$AS$48,9,FALSE)</f>
        <v>53</v>
      </c>
      <c r="P29" s="30">
        <f>VLOOKUP($D29,小!$C$7:$AS$48,32,FALSE)</f>
        <v>2</v>
      </c>
      <c r="Q29" s="32">
        <f>VLOOKUP($D29,小!$C$7:$AS$48,10,FALSE)</f>
        <v>42</v>
      </c>
      <c r="R29" s="274">
        <f t="shared" si="0"/>
        <v>12</v>
      </c>
      <c r="S29" s="261">
        <f t="shared" si="0"/>
        <v>278</v>
      </c>
      <c r="T29" s="24"/>
      <c r="U29" s="434"/>
      <c r="V29" s="345" t="s">
        <v>311</v>
      </c>
      <c r="W29" s="324">
        <v>1</v>
      </c>
      <c r="X29" s="324">
        <v>0</v>
      </c>
      <c r="Y29" s="324">
        <v>0</v>
      </c>
      <c r="Z29" s="324">
        <v>0</v>
      </c>
      <c r="AA29" s="324">
        <v>0</v>
      </c>
      <c r="AB29" s="324">
        <v>0</v>
      </c>
      <c r="AC29" s="325">
        <f>IF(AD29/8=ROUNDDOWN(AD29/8,0),AD29/8,ROUNDDOWN(AD29/8,0)+1)</f>
        <v>1</v>
      </c>
      <c r="AD29" s="295">
        <f t="shared" si="22"/>
        <v>1</v>
      </c>
      <c r="AE29" s="321" t="str">
        <f t="shared" si="21"/>
        <v>情緒</v>
      </c>
      <c r="AF29" s="424"/>
      <c r="AG29" s="322" t="s">
        <v>285</v>
      </c>
      <c r="AH29" s="324">
        <v>1</v>
      </c>
      <c r="AI29" s="324">
        <v>1</v>
      </c>
      <c r="AJ29" s="324">
        <v>1</v>
      </c>
      <c r="AK29" s="324">
        <v>2</v>
      </c>
      <c r="AL29" s="324">
        <v>0</v>
      </c>
      <c r="AM29" s="324">
        <v>3</v>
      </c>
      <c r="AN29" s="326">
        <f>IF(AO29/8=ROUNDDOWN(AO29/8,0),AO29/8,ROUNDDOWN(AO29/8,0)+1)</f>
        <v>1</v>
      </c>
      <c r="AO29" s="295">
        <f>SUM(AH29:AM29)</f>
        <v>8</v>
      </c>
    </row>
    <row r="30" spans="1:41" ht="18" customHeight="1" thickTop="1" thickBot="1">
      <c r="A30" s="264">
        <f>R$30+AN21</f>
        <v>9</v>
      </c>
      <c r="B30" s="265">
        <f>S$30+AO21</f>
        <v>125</v>
      </c>
      <c r="C30" s="44"/>
      <c r="D30" s="29" t="str">
        <f t="shared" si="3"/>
        <v>北昭和小</v>
      </c>
      <c r="E30" s="260" t="s">
        <v>302</v>
      </c>
      <c r="F30" s="30">
        <f>VLOOKUP($D30,小!$C$7:$AS$48,27,FALSE)</f>
        <v>1</v>
      </c>
      <c r="G30" s="30">
        <f>VLOOKUP($D30,小!$C$7:$AS$48,5,FALSE)</f>
        <v>10</v>
      </c>
      <c r="H30" s="30">
        <f>VLOOKUP($D30,小!$C$7:$AS$48,28,FALSE)</f>
        <v>1</v>
      </c>
      <c r="I30" s="30">
        <f>VLOOKUP($D30,小!$C$7:$AS$48,6,FALSE)</f>
        <v>10</v>
      </c>
      <c r="J30" s="30">
        <f>VLOOKUP($D30,小!$C$7:$AS$48,29,FALSE)</f>
        <v>1</v>
      </c>
      <c r="K30" s="30">
        <f>VLOOKUP($D30,小!$C$7:$AS$48,7,FALSE)</f>
        <v>14</v>
      </c>
      <c r="L30" s="30">
        <f>VLOOKUP($D30,小!$C$7:$AS$48,30,FALSE)</f>
        <v>1</v>
      </c>
      <c r="M30" s="30">
        <f>VLOOKUP($D30,小!$C$7:$AS$48,8,FALSE)</f>
        <v>20</v>
      </c>
      <c r="N30" s="30">
        <f>VLOOKUP($D30,小!$C$7:$AS$48,31,FALSE)</f>
        <v>1</v>
      </c>
      <c r="O30" s="30">
        <f>VLOOKUP($D30,小!$C$7:$AS$48,9,FALSE)</f>
        <v>28</v>
      </c>
      <c r="P30" s="30">
        <f>VLOOKUP($D30,小!$C$7:$AS$48,32,FALSE)</f>
        <v>1</v>
      </c>
      <c r="Q30" s="32">
        <f>VLOOKUP($D30,小!$C$7:$AS$48,10,FALSE)</f>
        <v>33</v>
      </c>
      <c r="R30" s="274">
        <f t="shared" si="0"/>
        <v>6</v>
      </c>
      <c r="S30" s="261">
        <f t="shared" si="0"/>
        <v>115</v>
      </c>
      <c r="T30" s="24"/>
      <c r="U30" s="435"/>
      <c r="V30" s="331" t="s">
        <v>292</v>
      </c>
      <c r="W30" s="340">
        <f t="shared" ref="W30:AC30" si="24">SUM(W27:W29)</f>
        <v>4</v>
      </c>
      <c r="X30" s="340">
        <f t="shared" si="24"/>
        <v>0</v>
      </c>
      <c r="Y30" s="340">
        <f t="shared" si="24"/>
        <v>1</v>
      </c>
      <c r="Z30" s="340">
        <f t="shared" si="24"/>
        <v>7</v>
      </c>
      <c r="AA30" s="340">
        <f t="shared" si="24"/>
        <v>2</v>
      </c>
      <c r="AB30" s="340">
        <f t="shared" si="24"/>
        <v>2</v>
      </c>
      <c r="AC30" s="337">
        <f t="shared" si="24"/>
        <v>4</v>
      </c>
      <c r="AD30" s="334">
        <f t="shared" si="22"/>
        <v>16</v>
      </c>
      <c r="AE30" s="321" t="str">
        <f t="shared" si="21"/>
        <v>肢体</v>
      </c>
      <c r="AF30" s="426"/>
      <c r="AG30" s="354" t="s">
        <v>292</v>
      </c>
      <c r="AH30" s="340">
        <f t="shared" ref="AH30:AO30" si="25">SUM(AH28:AH29)</f>
        <v>1</v>
      </c>
      <c r="AI30" s="340">
        <f t="shared" si="25"/>
        <v>2</v>
      </c>
      <c r="AJ30" s="340">
        <f t="shared" si="25"/>
        <v>1</v>
      </c>
      <c r="AK30" s="340">
        <f t="shared" si="25"/>
        <v>3</v>
      </c>
      <c r="AL30" s="340">
        <f t="shared" si="25"/>
        <v>1</v>
      </c>
      <c r="AM30" s="340">
        <f t="shared" si="25"/>
        <v>3</v>
      </c>
      <c r="AN30" s="333">
        <f t="shared" si="25"/>
        <v>2</v>
      </c>
      <c r="AO30" s="334">
        <f t="shared" si="25"/>
        <v>11</v>
      </c>
    </row>
    <row r="31" spans="1:41" ht="18" customHeight="1">
      <c r="A31" s="264">
        <f>R$31+AN24</f>
        <v>16</v>
      </c>
      <c r="B31" s="265">
        <f>S$31+AO24</f>
        <v>384</v>
      </c>
      <c r="C31" s="44"/>
      <c r="D31" s="29" t="str">
        <f t="shared" si="3"/>
        <v>昭和小</v>
      </c>
      <c r="E31" s="260" t="s">
        <v>307</v>
      </c>
      <c r="F31" s="30">
        <f>VLOOKUP($D31,小!$C$7:$AS$48,27,FALSE)</f>
        <v>2</v>
      </c>
      <c r="G31" s="30">
        <f>VLOOKUP($D31,小!$C$7:$AS$48,5,FALSE)</f>
        <v>59</v>
      </c>
      <c r="H31" s="30">
        <f>VLOOKUP($D31,小!$C$7:$AS$48,28,FALSE)</f>
        <v>2</v>
      </c>
      <c r="I31" s="30">
        <f>VLOOKUP($D31,小!$C$7:$AS$48,6,FALSE)</f>
        <v>59</v>
      </c>
      <c r="J31" s="30">
        <f>VLOOKUP($D31,小!$C$7:$AS$48,29,FALSE)</f>
        <v>2</v>
      </c>
      <c r="K31" s="30">
        <f>VLOOKUP($D31,小!$C$7:$AS$48,7,FALSE)</f>
        <v>55</v>
      </c>
      <c r="L31" s="30">
        <f>VLOOKUP($D31,小!$C$7:$AS$48,30,FALSE)</f>
        <v>2</v>
      </c>
      <c r="M31" s="30">
        <f>VLOOKUP($D31,小!$C$7:$AS$48,8,FALSE)</f>
        <v>65</v>
      </c>
      <c r="N31" s="30">
        <f>VLOOKUP($D31,小!$C$7:$AS$48,31,FALSE)</f>
        <v>2</v>
      </c>
      <c r="O31" s="30">
        <f>VLOOKUP($D31,小!$C$7:$AS$48,9,FALSE)</f>
        <v>58</v>
      </c>
      <c r="P31" s="30">
        <f>VLOOKUP($D31,小!$C$7:$AS$48,32,FALSE)</f>
        <v>2</v>
      </c>
      <c r="Q31" s="32">
        <f>VLOOKUP($D31,小!$C$7:$AS$48,10,FALSE)</f>
        <v>62</v>
      </c>
      <c r="R31" s="274">
        <f t="shared" si="0"/>
        <v>12</v>
      </c>
      <c r="S31" s="261">
        <f t="shared" si="0"/>
        <v>358</v>
      </c>
      <c r="T31" s="24"/>
      <c r="U31" s="423" t="s">
        <v>320</v>
      </c>
      <c r="V31" s="314" t="s">
        <v>281</v>
      </c>
      <c r="W31" s="317">
        <v>0</v>
      </c>
      <c r="X31" s="317">
        <v>0</v>
      </c>
      <c r="Y31" s="317">
        <v>0</v>
      </c>
      <c r="Z31" s="317">
        <v>2</v>
      </c>
      <c r="AA31" s="317">
        <v>1</v>
      </c>
      <c r="AB31" s="317">
        <v>0</v>
      </c>
      <c r="AC31" s="319">
        <f>IF(AD31/8=ROUNDDOWN(AD31/8,0),AD31/8,ROUNDDOWN(AD31/8,0)+1)</f>
        <v>1</v>
      </c>
      <c r="AD31" s="320">
        <f t="shared" si="22"/>
        <v>3</v>
      </c>
      <c r="AE31" s="321" t="str">
        <f t="shared" si="21"/>
        <v>計</v>
      </c>
      <c r="AF31" s="423" t="s">
        <v>319</v>
      </c>
      <c r="AG31" s="314" t="s">
        <v>281</v>
      </c>
      <c r="AH31" s="317">
        <v>1</v>
      </c>
      <c r="AI31" s="317">
        <v>1</v>
      </c>
      <c r="AJ31" s="317">
        <v>4</v>
      </c>
      <c r="AK31" s="317">
        <v>1</v>
      </c>
      <c r="AL31" s="317">
        <v>2</v>
      </c>
      <c r="AM31" s="317">
        <v>4</v>
      </c>
      <c r="AN31" s="319">
        <f>IF(AO31/8=ROUNDDOWN(AO31/8,0),AO31/8,ROUNDDOWN(AO31/8,0)+1)</f>
        <v>2</v>
      </c>
      <c r="AO31" s="320">
        <f>SUM(AH31:AM31)</f>
        <v>13</v>
      </c>
    </row>
    <row r="32" spans="1:41" ht="18" customHeight="1" thickBot="1">
      <c r="A32" s="264">
        <f>R$32+AN27</f>
        <v>17</v>
      </c>
      <c r="B32" s="265">
        <f>S$32+AO27</f>
        <v>356</v>
      </c>
      <c r="C32" s="44"/>
      <c r="D32" s="29" t="str">
        <f t="shared" si="3"/>
        <v>亀田小</v>
      </c>
      <c r="E32" s="260" t="s">
        <v>314</v>
      </c>
      <c r="F32" s="30">
        <f>VLOOKUP($D32,小!$C$7:$AS$48,27,FALSE)</f>
        <v>2</v>
      </c>
      <c r="G32" s="30">
        <f>VLOOKUP($D32,小!$C$7:$AS$48,5,FALSE)</f>
        <v>60</v>
      </c>
      <c r="H32" s="30">
        <f>VLOOKUP($D32,小!$C$7:$AS$48,28,FALSE)</f>
        <v>2</v>
      </c>
      <c r="I32" s="30">
        <f>VLOOKUP($D32,小!$C$7:$AS$48,6,FALSE)</f>
        <v>55</v>
      </c>
      <c r="J32" s="30">
        <f>VLOOKUP($D32,小!$C$7:$AS$48,29,FALSE)</f>
        <v>2</v>
      </c>
      <c r="K32" s="30">
        <f>VLOOKUP($D32,小!$C$7:$AS$48,7,FALSE)</f>
        <v>52</v>
      </c>
      <c r="L32" s="30">
        <f>VLOOKUP($D32,小!$C$7:$AS$48,30,FALSE)</f>
        <v>2</v>
      </c>
      <c r="M32" s="30">
        <f>VLOOKUP($D32,小!$C$7:$AS$48,8,FALSE)</f>
        <v>60</v>
      </c>
      <c r="N32" s="30">
        <f>VLOOKUP($D32,小!$C$7:$AS$48,31,FALSE)</f>
        <v>2</v>
      </c>
      <c r="O32" s="30">
        <f>VLOOKUP($D32,小!$C$7:$AS$48,9,FALSE)</f>
        <v>46</v>
      </c>
      <c r="P32" s="30">
        <f>VLOOKUP($D32,小!$C$7:$AS$48,32,FALSE)</f>
        <v>2</v>
      </c>
      <c r="Q32" s="32">
        <f>VLOOKUP($D32,小!$C$7:$AS$48,10,FALSE)</f>
        <v>51</v>
      </c>
      <c r="R32" s="274">
        <f t="shared" si="0"/>
        <v>12</v>
      </c>
      <c r="S32" s="261">
        <f t="shared" si="0"/>
        <v>324</v>
      </c>
      <c r="T32" s="24"/>
      <c r="U32" s="424"/>
      <c r="V32" s="293" t="s">
        <v>285</v>
      </c>
      <c r="W32" s="324">
        <v>0</v>
      </c>
      <c r="X32" s="324">
        <v>2</v>
      </c>
      <c r="Y32" s="324">
        <v>1</v>
      </c>
      <c r="Z32" s="324">
        <v>1</v>
      </c>
      <c r="AA32" s="324">
        <v>1</v>
      </c>
      <c r="AB32" s="294">
        <v>1</v>
      </c>
      <c r="AC32" s="326">
        <f>IF(AD32/8=ROUNDDOWN(AD32/8,0),AD32/8,ROUNDDOWN(AD32/8,0)+1)</f>
        <v>1</v>
      </c>
      <c r="AD32" s="295">
        <f t="shared" si="22"/>
        <v>6</v>
      </c>
      <c r="AE32" s="321" t="str">
        <f t="shared" si="21"/>
        <v>知的</v>
      </c>
      <c r="AF32" s="424"/>
      <c r="AG32" s="322" t="s">
        <v>285</v>
      </c>
      <c r="AH32" s="324">
        <v>3</v>
      </c>
      <c r="AI32" s="324">
        <v>7</v>
      </c>
      <c r="AJ32" s="324">
        <v>1</v>
      </c>
      <c r="AK32" s="324">
        <v>3</v>
      </c>
      <c r="AL32" s="324">
        <v>1</v>
      </c>
      <c r="AM32" s="324">
        <v>0</v>
      </c>
      <c r="AN32" s="326">
        <f>IF(AO32/8=ROUNDDOWN(AO32/8,0),AO32/8,ROUNDDOWN(AO32/8,0)+1)</f>
        <v>2</v>
      </c>
      <c r="AO32" s="295">
        <f>SUM(AH32:AM32)</f>
        <v>15</v>
      </c>
    </row>
    <row r="33" spans="1:41" ht="18" customHeight="1" thickTop="1" thickBot="1">
      <c r="A33" s="264">
        <f>R$33+AN31</f>
        <v>8</v>
      </c>
      <c r="B33" s="265">
        <f>S$33+AO30</f>
        <v>81</v>
      </c>
      <c r="C33" s="44"/>
      <c r="D33" s="29" t="str">
        <f t="shared" si="3"/>
        <v>赤川小</v>
      </c>
      <c r="E33" s="260" t="s">
        <v>317</v>
      </c>
      <c r="F33" s="30">
        <f>VLOOKUP($D33,小!$C$7:$AS$48,27,FALSE)</f>
        <v>1</v>
      </c>
      <c r="G33" s="30">
        <f>VLOOKUP($D33,小!$C$7:$AS$48,5,FALSE)</f>
        <v>12</v>
      </c>
      <c r="H33" s="30">
        <f>VLOOKUP($D33,小!$C$7:$AS$48,28,FALSE)</f>
        <v>1</v>
      </c>
      <c r="I33" s="30">
        <f>VLOOKUP($D33,小!$C$7:$AS$48,6,FALSE)</f>
        <v>11</v>
      </c>
      <c r="J33" s="30">
        <f>VLOOKUP($D33,小!$C$7:$AS$48,29,FALSE)</f>
        <v>1</v>
      </c>
      <c r="K33" s="30">
        <f>VLOOKUP($D33,小!$C$7:$AS$48,7,FALSE)</f>
        <v>7</v>
      </c>
      <c r="L33" s="30">
        <f>VLOOKUP($D33,小!$C$7:$AS$48,30,FALSE)</f>
        <v>1</v>
      </c>
      <c r="M33" s="30">
        <f>VLOOKUP($D33,小!$C$7:$AS$48,8,FALSE)</f>
        <v>16</v>
      </c>
      <c r="N33" s="30">
        <f>VLOOKUP($D33,小!$C$7:$AS$48,31,FALSE)</f>
        <v>1</v>
      </c>
      <c r="O33" s="30">
        <f>VLOOKUP($D33,小!$C$7:$AS$48,9,FALSE)</f>
        <v>8</v>
      </c>
      <c r="P33" s="30">
        <f>VLOOKUP($D33,小!$C$7:$AS$48,32,FALSE)</f>
        <v>1</v>
      </c>
      <c r="Q33" s="32">
        <f>VLOOKUP($D33,小!$C$7:$AS$48,10,FALSE)</f>
        <v>16</v>
      </c>
      <c r="R33" s="274">
        <f t="shared" si="0"/>
        <v>6</v>
      </c>
      <c r="S33" s="261">
        <f t="shared" si="0"/>
        <v>70</v>
      </c>
      <c r="T33" s="24"/>
      <c r="U33" s="426"/>
      <c r="V33" s="354" t="s">
        <v>292</v>
      </c>
      <c r="W33" s="340">
        <f t="shared" ref="W33:AC33" si="26">SUM(W31:W32)</f>
        <v>0</v>
      </c>
      <c r="X33" s="340">
        <f t="shared" si="26"/>
        <v>2</v>
      </c>
      <c r="Y33" s="340">
        <f t="shared" si="26"/>
        <v>1</v>
      </c>
      <c r="Z33" s="340">
        <f t="shared" si="26"/>
        <v>3</v>
      </c>
      <c r="AA33" s="340">
        <f t="shared" si="26"/>
        <v>2</v>
      </c>
      <c r="AB33" s="340">
        <f t="shared" si="26"/>
        <v>1</v>
      </c>
      <c r="AC33" s="333">
        <f t="shared" si="26"/>
        <v>2</v>
      </c>
      <c r="AD33" s="334">
        <f t="shared" si="22"/>
        <v>9</v>
      </c>
      <c r="AE33" s="321" t="str">
        <f t="shared" si="21"/>
        <v>情緒</v>
      </c>
      <c r="AF33" s="426"/>
      <c r="AG33" s="331" t="s">
        <v>292</v>
      </c>
      <c r="AH33" s="332">
        <f t="shared" ref="AH33:AO33" si="27">SUM(AH31:AH32)</f>
        <v>4</v>
      </c>
      <c r="AI33" s="332">
        <f t="shared" si="27"/>
        <v>8</v>
      </c>
      <c r="AJ33" s="332">
        <f t="shared" si="27"/>
        <v>5</v>
      </c>
      <c r="AK33" s="332">
        <f t="shared" si="27"/>
        <v>4</v>
      </c>
      <c r="AL33" s="332">
        <f t="shared" si="27"/>
        <v>3</v>
      </c>
      <c r="AM33" s="332">
        <f t="shared" si="27"/>
        <v>4</v>
      </c>
      <c r="AN33" s="333">
        <f t="shared" si="27"/>
        <v>4</v>
      </c>
      <c r="AO33" s="334">
        <f t="shared" si="27"/>
        <v>28</v>
      </c>
    </row>
    <row r="34" spans="1:41" ht="18" customHeight="1">
      <c r="A34" s="264">
        <f>R$34+AN33</f>
        <v>11</v>
      </c>
      <c r="B34" s="265">
        <f>S$34+AO33</f>
        <v>188</v>
      </c>
      <c r="C34" s="44"/>
      <c r="D34" s="29" t="str">
        <f t="shared" si="3"/>
        <v>中央小</v>
      </c>
      <c r="E34" s="260" t="s">
        <v>322</v>
      </c>
      <c r="F34" s="30">
        <f>VLOOKUP($D34,小!$C$7:$AS$48,27,FALSE)</f>
        <v>1</v>
      </c>
      <c r="G34" s="30">
        <f>VLOOKUP($D34,小!$C$7:$AS$48,5,FALSE)</f>
        <v>20</v>
      </c>
      <c r="H34" s="30">
        <f>VLOOKUP($D34,小!$C$7:$AS$48,28,FALSE)</f>
        <v>1</v>
      </c>
      <c r="I34" s="30">
        <f>VLOOKUP($D34,小!$C$7:$AS$48,6,FALSE)</f>
        <v>22</v>
      </c>
      <c r="J34" s="30">
        <f>VLOOKUP($D34,小!$C$7:$AS$48,29,FALSE)</f>
        <v>1</v>
      </c>
      <c r="K34" s="30">
        <f>VLOOKUP($D34,小!$C$7:$AS$48,7,FALSE)</f>
        <v>27</v>
      </c>
      <c r="L34" s="68">
        <f>VLOOKUP($D34,小!$C$7:$AS$48,30,FALSE)</f>
        <v>1</v>
      </c>
      <c r="M34" s="30">
        <f>VLOOKUP($D34,小!$C$7:$AS$48,8,FALSE)</f>
        <v>26</v>
      </c>
      <c r="N34" s="30">
        <f>VLOOKUP($D34,小!$C$7:$AS$48,31,FALSE)</f>
        <v>1</v>
      </c>
      <c r="O34" s="30">
        <f>VLOOKUP($D34,小!$C$7:$AS$48,9,FALSE)</f>
        <v>24</v>
      </c>
      <c r="P34" s="30">
        <f>VLOOKUP($D34,小!$C$7:$AS$48,32,FALSE)</f>
        <v>2</v>
      </c>
      <c r="Q34" s="36">
        <f>VLOOKUP($D34,小!$C$7:$AS$48,10,FALSE)</f>
        <v>41</v>
      </c>
      <c r="R34" s="274">
        <f t="shared" si="0"/>
        <v>7</v>
      </c>
      <c r="S34" s="261">
        <f t="shared" si="0"/>
        <v>160</v>
      </c>
      <c r="T34" s="24"/>
      <c r="U34" s="423" t="s">
        <v>297</v>
      </c>
      <c r="V34" s="341" t="s">
        <v>281</v>
      </c>
      <c r="W34" s="343">
        <v>0</v>
      </c>
      <c r="X34" s="343">
        <v>0</v>
      </c>
      <c r="Y34" s="343">
        <v>0</v>
      </c>
      <c r="Z34" s="343">
        <v>0</v>
      </c>
      <c r="AA34" s="343">
        <v>1</v>
      </c>
      <c r="AB34" s="343">
        <v>1</v>
      </c>
      <c r="AC34" s="347">
        <f>IF(AD34/8=ROUNDDOWN(AD34/8,0),AD34/8,ROUNDDOWN(AD34/8,0)+1)</f>
        <v>1</v>
      </c>
      <c r="AD34" s="348">
        <f t="shared" si="22"/>
        <v>2</v>
      </c>
      <c r="AE34" s="321" t="str">
        <f t="shared" si="21"/>
        <v>計</v>
      </c>
      <c r="AF34" s="423" t="s">
        <v>321</v>
      </c>
      <c r="AG34" s="341" t="s">
        <v>281</v>
      </c>
      <c r="AH34" s="343">
        <v>0</v>
      </c>
      <c r="AI34" s="343">
        <v>0</v>
      </c>
      <c r="AJ34" s="343">
        <v>0</v>
      </c>
      <c r="AK34" s="343">
        <v>0</v>
      </c>
      <c r="AL34" s="343">
        <v>1</v>
      </c>
      <c r="AM34" s="343">
        <v>0</v>
      </c>
      <c r="AN34" s="347">
        <f>IF(AO34/8=ROUNDDOWN(AO34/8,0),AO34/8,ROUNDDOWN(AO34/8,0)+1)</f>
        <v>1</v>
      </c>
      <c r="AO34" s="348">
        <f>SUM(AH34:AM34)</f>
        <v>1</v>
      </c>
    </row>
    <row r="35" spans="1:41" ht="18" customHeight="1" thickBot="1">
      <c r="A35" s="264">
        <f>R$35+AN36</f>
        <v>23</v>
      </c>
      <c r="B35" s="265">
        <f>S$35+AO36</f>
        <v>565</v>
      </c>
      <c r="C35" s="44"/>
      <c r="D35" s="29" t="str">
        <f t="shared" si="3"/>
        <v>北美原小</v>
      </c>
      <c r="E35" s="260" t="s">
        <v>323</v>
      </c>
      <c r="F35" s="30">
        <f>VLOOKUP($D35,小!$C$7:$AS$48,27,FALSE)</f>
        <v>3</v>
      </c>
      <c r="G35" s="30">
        <f>VLOOKUP($D35,小!$C$7:$AS$48,5,FALSE)</f>
        <v>82</v>
      </c>
      <c r="H35" s="30">
        <f>VLOOKUP($D35,小!$C$7:$AS$48,28,FALSE)</f>
        <v>3</v>
      </c>
      <c r="I35" s="30">
        <f>VLOOKUP($D35,小!$C$7:$AS$48,6,FALSE)</f>
        <v>85</v>
      </c>
      <c r="J35" s="30">
        <f>VLOOKUP($D35,小!$C$7:$AS$48,29,FALSE)</f>
        <v>4</v>
      </c>
      <c r="K35" s="30">
        <f>VLOOKUP($D35,小!$C$7:$AS$48,7,FALSE)</f>
        <v>107</v>
      </c>
      <c r="L35" s="68">
        <f>VLOOKUP($D35,小!$C$7:$AS$48,30,FALSE)</f>
        <v>3</v>
      </c>
      <c r="M35" s="30">
        <f>VLOOKUP($D35,小!$C$7:$AS$48,8,FALSE)</f>
        <v>81</v>
      </c>
      <c r="N35" s="68">
        <f>VLOOKUP($D35,小!$C$7:$AS$48,31,FALSE)</f>
        <v>4</v>
      </c>
      <c r="O35" s="36">
        <f>VLOOKUP($D35,小!$C$7:$AS$48,9,FALSE)</f>
        <v>108</v>
      </c>
      <c r="P35" s="30">
        <f>VLOOKUP($D35,小!$C$7:$AS$48,32,FALSE)</f>
        <v>3</v>
      </c>
      <c r="Q35" s="299">
        <f>VLOOKUP($D35,小!$C$7:$AS$48,10,FALSE)</f>
        <v>91</v>
      </c>
      <c r="R35" s="274">
        <f t="shared" si="0"/>
        <v>20</v>
      </c>
      <c r="S35" s="261">
        <f t="shared" si="0"/>
        <v>554</v>
      </c>
      <c r="T35" s="24"/>
      <c r="U35" s="424"/>
      <c r="V35" s="345" t="s">
        <v>285</v>
      </c>
      <c r="W35" s="289">
        <v>0</v>
      </c>
      <c r="X35" s="289">
        <v>1</v>
      </c>
      <c r="Y35" s="289">
        <v>0</v>
      </c>
      <c r="Z35" s="289">
        <v>0</v>
      </c>
      <c r="AA35" s="289">
        <v>1</v>
      </c>
      <c r="AB35" s="289">
        <v>1</v>
      </c>
      <c r="AC35" s="350">
        <f>IF(AD35/8=ROUNDDOWN(AD35/8,0),AD35/8,ROUNDDOWN(AD35/8,0)+1)</f>
        <v>1</v>
      </c>
      <c r="AD35" s="351">
        <f t="shared" si="22"/>
        <v>3</v>
      </c>
      <c r="AE35" s="321" t="str">
        <f t="shared" si="21"/>
        <v>知的</v>
      </c>
      <c r="AF35" s="424"/>
      <c r="AG35" s="345" t="s">
        <v>285</v>
      </c>
      <c r="AH35" s="289">
        <v>4</v>
      </c>
      <c r="AI35" s="289">
        <v>2</v>
      </c>
      <c r="AJ35" s="289">
        <v>0</v>
      </c>
      <c r="AK35" s="289">
        <v>1</v>
      </c>
      <c r="AL35" s="289">
        <v>2</v>
      </c>
      <c r="AM35" s="289">
        <v>1</v>
      </c>
      <c r="AN35" s="350">
        <f>IF(AO35/8=ROUNDDOWN(AO35/8,0),AO35/8,ROUNDDOWN(AO35/8,0)+1)</f>
        <v>2</v>
      </c>
      <c r="AO35" s="351">
        <f>SUM(AH35:AM35)</f>
        <v>10</v>
      </c>
    </row>
    <row r="36" spans="1:41" ht="18" customHeight="1" thickTop="1" thickBot="1">
      <c r="A36" s="264">
        <f>R$36+AN39</f>
        <v>15</v>
      </c>
      <c r="B36" s="265">
        <f>S$36+AO39</f>
        <v>304</v>
      </c>
      <c r="C36" s="44"/>
      <c r="D36" s="29" t="str">
        <f t="shared" si="3"/>
        <v>鍛神小</v>
      </c>
      <c r="E36" s="260" t="s">
        <v>324</v>
      </c>
      <c r="F36" s="30">
        <f>VLOOKUP($D36,小!$C$7:$AS$48,27,FALSE)</f>
        <v>2</v>
      </c>
      <c r="G36" s="30">
        <f>VLOOKUP($D36,小!$C$7:$AS$48,5,FALSE)</f>
        <v>37</v>
      </c>
      <c r="H36" s="30">
        <f>VLOOKUP($D36,小!$C$7:$AS$48,28,FALSE)</f>
        <v>2</v>
      </c>
      <c r="I36" s="30">
        <f>VLOOKUP($D36,小!$C$7:$AS$48,6,FALSE)</f>
        <v>40</v>
      </c>
      <c r="J36" s="30">
        <f>VLOOKUP($D36,小!$C$7:$AS$48,29,FALSE)</f>
        <v>2</v>
      </c>
      <c r="K36" s="30">
        <f>VLOOKUP($D36,小!$C$7:$AS$48,7,FALSE)</f>
        <v>51</v>
      </c>
      <c r="L36" s="30">
        <f>VLOOKUP($D36,小!$C$7:$AS$48,30,FALSE)</f>
        <v>2</v>
      </c>
      <c r="M36" s="30">
        <f>VLOOKUP($D36,小!$C$7:$AS$48,8,FALSE)</f>
        <v>55</v>
      </c>
      <c r="N36" s="32">
        <f>VLOOKUP($D36,小!$C$7:$AS$48,31,FALSE)</f>
        <v>2</v>
      </c>
      <c r="O36" s="30">
        <f>VLOOKUP($D36,小!$C$7:$AS$48,9,FALSE)</f>
        <v>57</v>
      </c>
      <c r="P36" s="42">
        <f>VLOOKUP($D36,小!$C$7:$AS$48,32,FALSE)</f>
        <v>2</v>
      </c>
      <c r="Q36" s="136">
        <f>VLOOKUP($D36,小!$C$7:$AS$48,10,FALSE)</f>
        <v>50</v>
      </c>
      <c r="R36" s="274">
        <f t="shared" si="0"/>
        <v>12</v>
      </c>
      <c r="S36" s="261">
        <f t="shared" si="0"/>
        <v>290</v>
      </c>
      <c r="T36" s="24"/>
      <c r="U36" s="426"/>
      <c r="V36" s="331" t="s">
        <v>292</v>
      </c>
      <c r="W36" s="340">
        <f t="shared" ref="W36:AC36" si="28">SUM(W34:W35)</f>
        <v>0</v>
      </c>
      <c r="X36" s="340">
        <f t="shared" si="28"/>
        <v>1</v>
      </c>
      <c r="Y36" s="340">
        <f t="shared" si="28"/>
        <v>0</v>
      </c>
      <c r="Z36" s="340">
        <f t="shared" si="28"/>
        <v>0</v>
      </c>
      <c r="AA36" s="340">
        <f t="shared" si="28"/>
        <v>2</v>
      </c>
      <c r="AB36" s="340">
        <f t="shared" si="28"/>
        <v>2</v>
      </c>
      <c r="AC36" s="333">
        <f t="shared" si="28"/>
        <v>2</v>
      </c>
      <c r="AD36" s="334">
        <f t="shared" si="22"/>
        <v>5</v>
      </c>
      <c r="AE36" s="321" t="str">
        <f t="shared" si="21"/>
        <v>情緒</v>
      </c>
      <c r="AF36" s="426"/>
      <c r="AG36" s="331" t="s">
        <v>292</v>
      </c>
      <c r="AH36" s="332">
        <f t="shared" ref="AH36:AM36" si="29">SUM(AH34:AH35)</f>
        <v>4</v>
      </c>
      <c r="AI36" s="332">
        <f t="shared" si="29"/>
        <v>2</v>
      </c>
      <c r="AJ36" s="332">
        <f t="shared" si="29"/>
        <v>0</v>
      </c>
      <c r="AK36" s="332">
        <f t="shared" si="29"/>
        <v>1</v>
      </c>
      <c r="AL36" s="332">
        <f t="shared" si="29"/>
        <v>3</v>
      </c>
      <c r="AM36" s="332">
        <f t="shared" si="29"/>
        <v>1</v>
      </c>
      <c r="AN36" s="333">
        <f>SUM(AN34:AN35)</f>
        <v>3</v>
      </c>
      <c r="AO36" s="334">
        <f>SUM(AO34:AO35)</f>
        <v>11</v>
      </c>
    </row>
    <row r="37" spans="1:41" ht="18" customHeight="1">
      <c r="A37" s="264">
        <f>R$37+AN43</f>
        <v>13</v>
      </c>
      <c r="B37" s="265">
        <f>S$37+AO43</f>
        <v>235</v>
      </c>
      <c r="C37" s="44"/>
      <c r="D37" s="29" t="str">
        <f t="shared" si="3"/>
        <v>神山小</v>
      </c>
      <c r="E37" s="260" t="s">
        <v>325</v>
      </c>
      <c r="F37" s="30">
        <f>VLOOKUP($D37,小!$C$7:$AS$48,27,FALSE)</f>
        <v>1</v>
      </c>
      <c r="G37" s="30">
        <f>VLOOKUP($D37,小!$C$7:$AS$48,5,FALSE)</f>
        <v>31</v>
      </c>
      <c r="H37" s="30">
        <f>VLOOKUP($D37,小!$C$7:$AS$48,28,FALSE)</f>
        <v>1</v>
      </c>
      <c r="I37" s="30">
        <f>VLOOKUP($D37,小!$C$7:$AS$48,6,FALSE)</f>
        <v>30</v>
      </c>
      <c r="J37" s="30">
        <f>VLOOKUP($D37,小!$C$7:$AS$48,29,FALSE)</f>
        <v>1</v>
      </c>
      <c r="K37" s="30">
        <f>VLOOKUP($D37,小!$C$7:$AS$48,7,FALSE)</f>
        <v>28</v>
      </c>
      <c r="L37" s="30">
        <f>VLOOKUP($D37,小!$C$7:$AS$48,30,FALSE)</f>
        <v>2</v>
      </c>
      <c r="M37" s="30">
        <f>VLOOKUP($D37,小!$C$7:$AS$48,8,FALSE)</f>
        <v>43</v>
      </c>
      <c r="N37" s="30">
        <f>VLOOKUP($D37,小!$C$7:$AS$48,31,FALSE)</f>
        <v>2</v>
      </c>
      <c r="O37" s="34">
        <f>VLOOKUP($D37,小!$C$7:$AS$48,9,FALSE)</f>
        <v>41</v>
      </c>
      <c r="P37" s="30">
        <f>VLOOKUP($D37,小!$C$7:$AS$48,32,FALSE)</f>
        <v>2</v>
      </c>
      <c r="Q37" s="32">
        <f>VLOOKUP($D37,小!$C$7:$AS$48,10,FALSE)</f>
        <v>39</v>
      </c>
      <c r="R37" s="274">
        <f t="shared" si="0"/>
        <v>9</v>
      </c>
      <c r="S37" s="261">
        <f t="shared" si="0"/>
        <v>212</v>
      </c>
      <c r="T37" s="24"/>
      <c r="U37" s="433" t="s">
        <v>300</v>
      </c>
      <c r="V37" s="314" t="s">
        <v>281</v>
      </c>
      <c r="W37" s="317">
        <v>0</v>
      </c>
      <c r="X37" s="317">
        <v>1</v>
      </c>
      <c r="Y37" s="317">
        <v>1</v>
      </c>
      <c r="Z37" s="317">
        <v>1</v>
      </c>
      <c r="AA37" s="317">
        <v>2</v>
      </c>
      <c r="AB37" s="318">
        <v>2</v>
      </c>
      <c r="AC37" s="338">
        <f>IF(AD37/8=ROUNDDOWN(AD37/8,0),AD37/8,ROUNDDOWN(AD37/8,0)+1)</f>
        <v>1</v>
      </c>
      <c r="AD37" s="320">
        <f t="shared" si="22"/>
        <v>7</v>
      </c>
      <c r="AE37" s="321" t="str">
        <f t="shared" si="21"/>
        <v>計</v>
      </c>
      <c r="AF37" s="423" t="s">
        <v>324</v>
      </c>
      <c r="AG37" s="314" t="s">
        <v>281</v>
      </c>
      <c r="AH37" s="317">
        <v>2</v>
      </c>
      <c r="AI37" s="317">
        <v>0</v>
      </c>
      <c r="AJ37" s="317">
        <v>0</v>
      </c>
      <c r="AK37" s="317">
        <v>0</v>
      </c>
      <c r="AL37" s="317">
        <v>0</v>
      </c>
      <c r="AM37" s="317">
        <v>2</v>
      </c>
      <c r="AN37" s="319">
        <f>IF(AO37/8=ROUNDDOWN(AO37/8,0),AO37/8,ROUNDDOWN(AO37/8,0)+1)</f>
        <v>1</v>
      </c>
      <c r="AO37" s="320">
        <f>SUM(AH37:AM37)</f>
        <v>4</v>
      </c>
    </row>
    <row r="38" spans="1:41" ht="18" customHeight="1" thickBot="1">
      <c r="A38" s="264">
        <f>R$38+AN46</f>
        <v>15</v>
      </c>
      <c r="B38" s="265">
        <f>S$38+AO46</f>
        <v>348</v>
      </c>
      <c r="C38" s="44"/>
      <c r="D38" s="29" t="str">
        <f t="shared" si="3"/>
        <v>東山小</v>
      </c>
      <c r="E38" s="260" t="s">
        <v>326</v>
      </c>
      <c r="F38" s="30">
        <f>VLOOKUP($D38,小!$C$7:$AS$48,27,FALSE)</f>
        <v>2</v>
      </c>
      <c r="G38" s="30">
        <f>VLOOKUP($D38,小!$C$7:$AS$48,5,FALSE)</f>
        <v>42</v>
      </c>
      <c r="H38" s="30">
        <f>VLOOKUP($D38,小!$C$7:$AS$48,28,FALSE)</f>
        <v>2</v>
      </c>
      <c r="I38" s="30">
        <f>VLOOKUP($D38,小!$C$7:$AS$48,6,FALSE)</f>
        <v>49</v>
      </c>
      <c r="J38" s="30">
        <f>VLOOKUP($D38,小!$C$7:$AS$48,29,FALSE)</f>
        <v>2</v>
      </c>
      <c r="K38" s="30">
        <f>VLOOKUP($D38,小!$C$7:$AS$48,7,FALSE)</f>
        <v>52</v>
      </c>
      <c r="L38" s="30">
        <f>VLOOKUP($D38,小!$C$7:$AS$48,30,FALSE)</f>
        <v>2</v>
      </c>
      <c r="M38" s="30">
        <f>VLOOKUP($D38,小!$C$7:$AS$48,8,FALSE)</f>
        <v>59</v>
      </c>
      <c r="N38" s="30">
        <f>VLOOKUP($D38,小!$C$7:$AS$48,31,FALSE)</f>
        <v>2</v>
      </c>
      <c r="O38" s="30">
        <f>VLOOKUP($D38,小!$C$7:$AS$48,9,FALSE)</f>
        <v>63</v>
      </c>
      <c r="P38" s="30">
        <f>VLOOKUP($D38,小!$C$7:$AS$48,32,FALSE)</f>
        <v>2</v>
      </c>
      <c r="Q38" s="32">
        <f>VLOOKUP($D38,小!$C$7:$AS$48,10,FALSE)</f>
        <v>65</v>
      </c>
      <c r="R38" s="274">
        <f t="shared" si="0"/>
        <v>12</v>
      </c>
      <c r="S38" s="261">
        <f t="shared" si="0"/>
        <v>330</v>
      </c>
      <c r="T38" s="24"/>
      <c r="U38" s="434"/>
      <c r="V38" s="322" t="s">
        <v>285</v>
      </c>
      <c r="W38" s="324">
        <v>0</v>
      </c>
      <c r="X38" s="324">
        <v>0</v>
      </c>
      <c r="Y38" s="324">
        <v>0</v>
      </c>
      <c r="Z38" s="324">
        <v>0</v>
      </c>
      <c r="AA38" s="324">
        <v>2</v>
      </c>
      <c r="AB38" s="324">
        <v>1</v>
      </c>
      <c r="AC38" s="326">
        <f>IF(AD38/8=ROUNDDOWN(AD38/8,0),AD38/8,ROUNDDOWN(AD38/8,0)+1)</f>
        <v>1</v>
      </c>
      <c r="AD38" s="295">
        <f t="shared" si="22"/>
        <v>3</v>
      </c>
      <c r="AE38" s="321" t="str">
        <f t="shared" si="21"/>
        <v>知的</v>
      </c>
      <c r="AF38" s="424"/>
      <c r="AG38" s="322" t="s">
        <v>285</v>
      </c>
      <c r="AH38" s="324">
        <v>0</v>
      </c>
      <c r="AI38" s="324">
        <v>0</v>
      </c>
      <c r="AJ38" s="324">
        <v>3</v>
      </c>
      <c r="AK38" s="324">
        <v>2</v>
      </c>
      <c r="AL38" s="324">
        <v>0</v>
      </c>
      <c r="AM38" s="324">
        <v>5</v>
      </c>
      <c r="AN38" s="326">
        <f>IF(AO38/8=ROUNDDOWN(AO38/8,0),AO38/8,ROUNDDOWN(AO38/8,0)+1)</f>
        <v>2</v>
      </c>
      <c r="AO38" s="295">
        <f>SUM(AH38:AM38)</f>
        <v>10</v>
      </c>
    </row>
    <row r="39" spans="1:41" ht="18" customHeight="1" thickTop="1" thickBot="1">
      <c r="A39" s="264">
        <f>R$39+AN50</f>
        <v>17</v>
      </c>
      <c r="B39" s="265">
        <f>S$39+AO50</f>
        <v>279</v>
      </c>
      <c r="C39" s="44"/>
      <c r="D39" s="29" t="str">
        <f t="shared" si="3"/>
        <v>本通小</v>
      </c>
      <c r="E39" s="260" t="s">
        <v>327</v>
      </c>
      <c r="F39" s="30">
        <f>VLOOKUP($D39,小!$C$7:$AS$48,27,FALSE)</f>
        <v>2</v>
      </c>
      <c r="G39" s="30">
        <f>VLOOKUP($D39,小!$C$7:$AS$48,5,FALSE)</f>
        <v>37</v>
      </c>
      <c r="H39" s="30">
        <f>VLOOKUP($D39,小!$C$7:$AS$48,28,FALSE)</f>
        <v>2</v>
      </c>
      <c r="I39" s="30">
        <f>VLOOKUP($D39,小!$C$7:$AS$48,6,FALSE)</f>
        <v>54</v>
      </c>
      <c r="J39" s="30">
        <f>VLOOKUP($D39,小!$C$7:$AS$48,29,FALSE)</f>
        <v>1</v>
      </c>
      <c r="K39" s="30">
        <f>VLOOKUP($D39,小!$C$7:$AS$48,7,FALSE)</f>
        <v>32</v>
      </c>
      <c r="L39" s="30">
        <f>VLOOKUP($D39,小!$C$7:$AS$48,30,FALSE)</f>
        <v>2</v>
      </c>
      <c r="M39" s="30">
        <f>VLOOKUP($D39,小!$C$7:$AS$48,8,FALSE)</f>
        <v>38</v>
      </c>
      <c r="N39" s="30">
        <f>VLOOKUP($D39,小!$C$7:$AS$48,31,FALSE)</f>
        <v>2</v>
      </c>
      <c r="O39" s="30">
        <f>VLOOKUP($D39,小!$C$7:$AS$48,9,FALSE)</f>
        <v>41</v>
      </c>
      <c r="P39" s="30">
        <f>VLOOKUP($D39,小!$C$7:$AS$48,32,FALSE)</f>
        <v>2</v>
      </c>
      <c r="Q39" s="32">
        <f>VLOOKUP($D39,小!$C$7:$AS$48,10,FALSE)</f>
        <v>49</v>
      </c>
      <c r="R39" s="274">
        <f t="shared" si="0"/>
        <v>11</v>
      </c>
      <c r="S39" s="261">
        <f t="shared" si="0"/>
        <v>251</v>
      </c>
      <c r="T39" s="24"/>
      <c r="U39" s="435"/>
      <c r="V39" s="331" t="s">
        <v>292</v>
      </c>
      <c r="W39" s="332">
        <f t="shared" ref="W39:AC39" si="30">SUM(W37:W38)</f>
        <v>0</v>
      </c>
      <c r="X39" s="332">
        <f t="shared" si="30"/>
        <v>1</v>
      </c>
      <c r="Y39" s="332">
        <f t="shared" si="30"/>
        <v>1</v>
      </c>
      <c r="Z39" s="332">
        <f t="shared" si="30"/>
        <v>1</v>
      </c>
      <c r="AA39" s="332">
        <f t="shared" si="30"/>
        <v>4</v>
      </c>
      <c r="AB39" s="332">
        <f t="shared" si="30"/>
        <v>3</v>
      </c>
      <c r="AC39" s="333">
        <f t="shared" si="30"/>
        <v>2</v>
      </c>
      <c r="AD39" s="334">
        <f t="shared" si="22"/>
        <v>10</v>
      </c>
      <c r="AE39" s="321" t="str">
        <f t="shared" si="21"/>
        <v>情緒</v>
      </c>
      <c r="AF39" s="426"/>
      <c r="AG39" s="331" t="s">
        <v>292</v>
      </c>
      <c r="AH39" s="340">
        <f t="shared" ref="AH39:AO39" si="31">SUM(AH37:AH38)</f>
        <v>2</v>
      </c>
      <c r="AI39" s="340">
        <f t="shared" si="31"/>
        <v>0</v>
      </c>
      <c r="AJ39" s="340">
        <f t="shared" si="31"/>
        <v>3</v>
      </c>
      <c r="AK39" s="340">
        <f t="shared" si="31"/>
        <v>2</v>
      </c>
      <c r="AL39" s="340">
        <f t="shared" si="31"/>
        <v>0</v>
      </c>
      <c r="AM39" s="340">
        <f t="shared" si="31"/>
        <v>7</v>
      </c>
      <c r="AN39" s="333">
        <f t="shared" si="31"/>
        <v>3</v>
      </c>
      <c r="AO39" s="334">
        <f t="shared" si="31"/>
        <v>14</v>
      </c>
    </row>
    <row r="40" spans="1:41" ht="18" customHeight="1" thickBot="1">
      <c r="A40" s="264">
        <f>R$40+AN53</f>
        <v>8</v>
      </c>
      <c r="B40" s="265">
        <f>S$40+AO53</f>
        <v>160</v>
      </c>
      <c r="C40" s="44"/>
      <c r="D40" s="29" t="str">
        <f t="shared" si="3"/>
        <v>南本通小</v>
      </c>
      <c r="E40" s="260" t="s">
        <v>328</v>
      </c>
      <c r="F40" s="31">
        <f>VLOOKUP($D40,小!$C$7:$AS$48,27,FALSE)</f>
        <v>1</v>
      </c>
      <c r="G40" s="31">
        <f>VLOOKUP($D40,小!$C$7:$AS$48,5,FALSE)</f>
        <v>26</v>
      </c>
      <c r="H40" s="31">
        <f>VLOOKUP($D40,小!$C$7:$AS$48,28,FALSE)</f>
        <v>1</v>
      </c>
      <c r="I40" s="31">
        <f>VLOOKUP($D40,小!$C$7:$AS$48,6,FALSE)</f>
        <v>21</v>
      </c>
      <c r="J40" s="31">
        <f>VLOOKUP($D40,小!$C$7:$AS$48,29,FALSE)</f>
        <v>1</v>
      </c>
      <c r="K40" s="31">
        <f>VLOOKUP($D40,小!$C$7:$AS$48,7,FALSE)</f>
        <v>18</v>
      </c>
      <c r="L40" s="31">
        <f>VLOOKUP($D40,小!$C$7:$AS$48,30,FALSE)</f>
        <v>1</v>
      </c>
      <c r="M40" s="31">
        <f>VLOOKUP($D40,小!$C$7:$AS$48,8,FALSE)</f>
        <v>23</v>
      </c>
      <c r="N40" s="31">
        <f>VLOOKUP($D40,小!$C$7:$AS$48,31,FALSE)</f>
        <v>1</v>
      </c>
      <c r="O40" s="31">
        <f>VLOOKUP($D40,小!$C$7:$AS$48,9,FALSE)</f>
        <v>29</v>
      </c>
      <c r="P40" s="69">
        <f>VLOOKUP($D40,小!$C$7:$AS$48,32,FALSE)</f>
        <v>1</v>
      </c>
      <c r="Q40" s="36">
        <f>VLOOKUP($D40,小!$C$7:$AS$48,10,FALSE)</f>
        <v>33</v>
      </c>
      <c r="R40" s="274">
        <f t="shared" si="0"/>
        <v>6</v>
      </c>
      <c r="S40" s="261">
        <f t="shared" si="0"/>
        <v>150</v>
      </c>
      <c r="T40" s="24"/>
      <c r="U40" s="423" t="s">
        <v>301</v>
      </c>
      <c r="V40" s="314" t="s">
        <v>281</v>
      </c>
      <c r="W40" s="317">
        <v>2</v>
      </c>
      <c r="X40" s="317">
        <v>1</v>
      </c>
      <c r="Y40" s="317">
        <v>0</v>
      </c>
      <c r="Z40" s="317">
        <v>2</v>
      </c>
      <c r="AA40" s="317">
        <v>0</v>
      </c>
      <c r="AB40" s="318">
        <v>3</v>
      </c>
      <c r="AC40" s="319">
        <f>IF(AD40/8=ROUNDDOWN(AD40/8,0),AD40/8,ROUNDDOWN(AD40/8,0)+1)</f>
        <v>1</v>
      </c>
      <c r="AD40" s="320">
        <f t="shared" si="22"/>
        <v>8</v>
      </c>
      <c r="AE40" s="321" t="str">
        <f t="shared" si="21"/>
        <v>計</v>
      </c>
      <c r="AF40" s="423" t="s">
        <v>325</v>
      </c>
      <c r="AG40" s="314" t="s">
        <v>281</v>
      </c>
      <c r="AH40" s="317">
        <v>0</v>
      </c>
      <c r="AI40" s="317">
        <v>2</v>
      </c>
      <c r="AJ40" s="317">
        <v>2</v>
      </c>
      <c r="AK40" s="317">
        <v>3</v>
      </c>
      <c r="AL40" s="317">
        <v>0</v>
      </c>
      <c r="AM40" s="317">
        <v>0</v>
      </c>
      <c r="AN40" s="319">
        <f>IF(AO40/8=ROUNDDOWN(AO40/8,0),AO40/8,ROUNDDOWN(AO40/8,0)+1)</f>
        <v>1</v>
      </c>
      <c r="AO40" s="320">
        <f>SUM(AH40:AM40)</f>
        <v>7</v>
      </c>
    </row>
    <row r="41" spans="1:41" ht="18" customHeight="1" thickTop="1" thickBot="1">
      <c r="A41" s="264">
        <f>R$41+AN56</f>
        <v>5</v>
      </c>
      <c r="B41" s="265">
        <f>S$41+AO56</f>
        <v>34</v>
      </c>
      <c r="C41" s="44"/>
      <c r="D41" s="29" t="str">
        <f t="shared" si="3"/>
        <v>えさん小</v>
      </c>
      <c r="E41" s="260" t="s">
        <v>329</v>
      </c>
      <c r="F41" s="137">
        <f>VLOOKUP($D41,小!$C$7:$AS$48,27,FALSE)</f>
        <v>1</v>
      </c>
      <c r="G41" s="138">
        <f>VLOOKUP($D41,小!$C$7:$AS$48,5,FALSE)</f>
        <v>2</v>
      </c>
      <c r="H41" s="139">
        <v>0</v>
      </c>
      <c r="I41" s="140">
        <f>VLOOKUP($D41,小!$C$7:$AS$48,6,FALSE)</f>
        <v>5</v>
      </c>
      <c r="J41" s="38">
        <f>VLOOKUP($D41,小!$C$7:$AS$48,29,FALSE)</f>
        <v>1</v>
      </c>
      <c r="K41" s="39">
        <f>VLOOKUP($D41,小!$C$7:$AS$48,7,FALSE)</f>
        <v>3</v>
      </c>
      <c r="L41" s="40">
        <v>0</v>
      </c>
      <c r="M41" s="41">
        <f>VLOOKUP($D41,小!$C$7:$AS$48,8,FALSE)</f>
        <v>8</v>
      </c>
      <c r="N41" s="137">
        <f>VLOOKUP($D41,小!$C$7:$AS$48,31,FALSE)</f>
        <v>1</v>
      </c>
      <c r="O41" s="138">
        <f>VLOOKUP($D41,小!$C$7:$AS$48,9,FALSE)</f>
        <v>5</v>
      </c>
      <c r="P41" s="40">
        <v>0</v>
      </c>
      <c r="Q41" s="285">
        <f>VLOOKUP($D41,小!$C$7:$AS$48,10,FALSE)</f>
        <v>6</v>
      </c>
      <c r="R41" s="274">
        <f t="shared" si="0"/>
        <v>3</v>
      </c>
      <c r="S41" s="261">
        <f t="shared" si="0"/>
        <v>29</v>
      </c>
      <c r="T41" s="24"/>
      <c r="U41" s="424"/>
      <c r="V41" s="293" t="s">
        <v>285</v>
      </c>
      <c r="W41" s="294">
        <v>4</v>
      </c>
      <c r="X41" s="294">
        <v>5</v>
      </c>
      <c r="Y41" s="294">
        <v>3</v>
      </c>
      <c r="Z41" s="294">
        <v>2</v>
      </c>
      <c r="AA41" s="294">
        <v>1</v>
      </c>
      <c r="AB41" s="294">
        <v>1</v>
      </c>
      <c r="AC41" s="326">
        <f>IF(AD41/8=ROUNDDOWN(AD41/8,0),AD41/8,ROUNDDOWN(AD41/8,0)+1)</f>
        <v>2</v>
      </c>
      <c r="AD41" s="295">
        <f t="shared" si="22"/>
        <v>16</v>
      </c>
      <c r="AE41" s="321" t="str">
        <f t="shared" si="21"/>
        <v>知的</v>
      </c>
      <c r="AF41" s="424"/>
      <c r="AG41" s="322" t="s">
        <v>285</v>
      </c>
      <c r="AH41" s="355">
        <v>3</v>
      </c>
      <c r="AI41" s="356">
        <v>1</v>
      </c>
      <c r="AJ41" s="356">
        <v>6</v>
      </c>
      <c r="AK41" s="356">
        <v>5</v>
      </c>
      <c r="AL41" s="356">
        <v>0</v>
      </c>
      <c r="AM41" s="356">
        <v>0</v>
      </c>
      <c r="AN41" s="357">
        <f>IF(AO41/8=ROUNDDOWN(AO41/8,0),AO41/8,ROUNDDOWN(AO41/8,0)+1)</f>
        <v>2</v>
      </c>
      <c r="AO41" s="358">
        <f>SUM(AH41:AM41)</f>
        <v>15</v>
      </c>
    </row>
    <row r="42" spans="1:41" ht="18" customHeight="1" thickTop="1" thickBot="1">
      <c r="A42" s="264">
        <f>R$42+AN58</f>
        <v>4</v>
      </c>
      <c r="B42" s="265">
        <f>S$42+AO58</f>
        <v>16</v>
      </c>
      <c r="C42" s="44"/>
      <c r="D42" s="29" t="str">
        <f t="shared" si="3"/>
        <v>椴法華小</v>
      </c>
      <c r="E42" s="260" t="s">
        <v>330</v>
      </c>
      <c r="F42" s="38">
        <f>VLOOKUP($D42,小!$C$7:$AS$48,27,FALSE)</f>
        <v>1</v>
      </c>
      <c r="G42" s="39">
        <f>VLOOKUP($D42,小!$C$7:$AS$48,5,FALSE)</f>
        <v>2</v>
      </c>
      <c r="H42" s="40">
        <v>0</v>
      </c>
      <c r="I42" s="41">
        <f>VLOOKUP($D42,小!$C$7:$AS$48,6,FALSE)</f>
        <v>2</v>
      </c>
      <c r="J42" s="38">
        <f>VLOOKUP($D42,小!$C$7:$AS$48,29,FALSE)</f>
        <v>1</v>
      </c>
      <c r="K42" s="39">
        <f>VLOOKUP($D42,小!$C$7:$AS$48,7,FALSE)</f>
        <v>4</v>
      </c>
      <c r="L42" s="40">
        <v>0</v>
      </c>
      <c r="M42" s="270">
        <f>VLOOKUP($D42,小!$C$7:$AS$48,8,FALSE)</f>
        <v>2</v>
      </c>
      <c r="N42" s="302">
        <f>VLOOKUP($D42,小!$C$7:$AS$48,31,FALSE)</f>
        <v>0</v>
      </c>
      <c r="O42" s="300">
        <f>VLOOKUP($D42,小!$C$7:$AS$48,9,FALSE)</f>
        <v>0</v>
      </c>
      <c r="P42" s="301">
        <f>VLOOKUP($D42,小!$C$7:$AS$48,32,FALSE)</f>
        <v>1</v>
      </c>
      <c r="Q42" s="284">
        <f>VLOOKUP($D42,小!$C$7:$AS$48,10,FALSE)</f>
        <v>5</v>
      </c>
      <c r="R42" s="274">
        <f t="shared" si="0"/>
        <v>3</v>
      </c>
      <c r="S42" s="261">
        <f t="shared" si="0"/>
        <v>15</v>
      </c>
      <c r="T42" s="24"/>
      <c r="U42" s="426"/>
      <c r="V42" s="354" t="s">
        <v>292</v>
      </c>
      <c r="W42" s="340">
        <f t="shared" ref="W42:AC42" si="32">SUM(W40:W41)</f>
        <v>6</v>
      </c>
      <c r="X42" s="340">
        <f t="shared" si="32"/>
        <v>6</v>
      </c>
      <c r="Y42" s="340">
        <f t="shared" si="32"/>
        <v>3</v>
      </c>
      <c r="Z42" s="340">
        <f t="shared" si="32"/>
        <v>4</v>
      </c>
      <c r="AA42" s="340">
        <f t="shared" si="32"/>
        <v>1</v>
      </c>
      <c r="AB42" s="340">
        <f t="shared" si="32"/>
        <v>4</v>
      </c>
      <c r="AC42" s="333">
        <f t="shared" si="32"/>
        <v>3</v>
      </c>
      <c r="AD42" s="334">
        <f t="shared" si="22"/>
        <v>24</v>
      </c>
      <c r="AE42" s="321" t="str">
        <f t="shared" si="21"/>
        <v>情緒</v>
      </c>
      <c r="AF42" s="424"/>
      <c r="AG42" s="360" t="s">
        <v>337</v>
      </c>
      <c r="AH42" s="361">
        <v>0</v>
      </c>
      <c r="AI42" s="362">
        <v>1</v>
      </c>
      <c r="AJ42" s="362">
        <v>0</v>
      </c>
      <c r="AK42" s="362">
        <v>0</v>
      </c>
      <c r="AL42" s="362">
        <v>0</v>
      </c>
      <c r="AM42" s="362">
        <v>0</v>
      </c>
      <c r="AN42" s="363">
        <f>IF(AO42/8=ROUNDDOWN(AO42/8,0),AO42/8,ROUNDDOWN(AO42/8,0)+1)</f>
        <v>1</v>
      </c>
      <c r="AO42" s="364">
        <f>SUM(AH42:AM42)</f>
        <v>1</v>
      </c>
    </row>
    <row r="43" spans="1:41" ht="18" customHeight="1" thickTop="1" thickBot="1">
      <c r="A43" s="264">
        <f>R$43+AN62</f>
        <v>10</v>
      </c>
      <c r="B43" s="265">
        <f>S$43+AO62</f>
        <v>136</v>
      </c>
      <c r="C43" s="44"/>
      <c r="D43" s="29" t="str">
        <f t="shared" si="3"/>
        <v>南茅部小</v>
      </c>
      <c r="E43" s="260" t="s">
        <v>331</v>
      </c>
      <c r="F43" s="34">
        <f>VLOOKUP($D43,小!$C$7:$AS$48,27,FALSE)</f>
        <v>1</v>
      </c>
      <c r="G43" s="34">
        <f>VLOOKUP($D43,小!$C$7:$AS$48,5,FALSE)</f>
        <v>13</v>
      </c>
      <c r="H43" s="35">
        <f>VLOOKUP($D43,小!$C$7:$AS$48,28,FALSE)</f>
        <v>1</v>
      </c>
      <c r="I43" s="35">
        <f>VLOOKUP($D43,小!$C$7:$AS$48,6,FALSE)</f>
        <v>20</v>
      </c>
      <c r="J43" s="282">
        <f>VLOOKUP($D43,小!$C$7:$AS$48,29,FALSE)</f>
        <v>1</v>
      </c>
      <c r="K43" s="35">
        <f>VLOOKUP($D43,小!$C$7:$AS$48,7,FALSE)</f>
        <v>22</v>
      </c>
      <c r="L43" s="283">
        <f>VLOOKUP($D43,小!$C$7:$AS$48,30,FALSE)</f>
        <v>1</v>
      </c>
      <c r="M43" s="35">
        <f>VLOOKUP($D43,小!$C$7:$AS$48,8,FALSE)</f>
        <v>21</v>
      </c>
      <c r="N43" s="142">
        <f>VLOOKUP($D43,小!$C$7:$AS$48,31,FALSE)</f>
        <v>1</v>
      </c>
      <c r="O43" s="35">
        <f>VLOOKUP($D43,小!$C$7:$AS$48,9,FALSE)</f>
        <v>18</v>
      </c>
      <c r="P43" s="34">
        <f>VLOOKUP($D43,小!$C$7:$AS$48,32,FALSE)</f>
        <v>1</v>
      </c>
      <c r="Q43" s="136">
        <f>VLOOKUP($D43,小!$C$7:$AS$48,10,FALSE)</f>
        <v>28</v>
      </c>
      <c r="R43" s="274">
        <f t="shared" si="0"/>
        <v>6</v>
      </c>
      <c r="S43" s="261">
        <f t="shared" si="0"/>
        <v>122</v>
      </c>
      <c r="T43" s="24"/>
      <c r="U43" s="408" t="s">
        <v>303</v>
      </c>
      <c r="V43" s="153" t="s">
        <v>281</v>
      </c>
      <c r="W43" s="156">
        <v>1</v>
      </c>
      <c r="X43" s="156">
        <v>0</v>
      </c>
      <c r="Y43" s="168">
        <v>0</v>
      </c>
      <c r="Z43" s="155">
        <v>1</v>
      </c>
      <c r="AA43" s="155">
        <v>1</v>
      </c>
      <c r="AB43" s="156">
        <v>1</v>
      </c>
      <c r="AC43" s="157">
        <f>IF(AD43/8=ROUNDDOWN(AD43/8,0),AD43/8,ROUNDDOWN(AD43/8,0)+1)</f>
        <v>1</v>
      </c>
      <c r="AD43" s="158">
        <f t="shared" si="22"/>
        <v>4</v>
      </c>
      <c r="AE43" s="321" t="str">
        <f t="shared" si="21"/>
        <v>計</v>
      </c>
      <c r="AF43" s="425"/>
      <c r="AG43" s="331" t="s">
        <v>292</v>
      </c>
      <c r="AH43" s="340">
        <f>SUM(AH40:AH42)</f>
        <v>3</v>
      </c>
      <c r="AI43" s="340">
        <f t="shared" ref="AI43:AM43" si="33">SUM(AI40:AI42)</f>
        <v>4</v>
      </c>
      <c r="AJ43" s="340">
        <f t="shared" si="33"/>
        <v>8</v>
      </c>
      <c r="AK43" s="340">
        <f t="shared" si="33"/>
        <v>8</v>
      </c>
      <c r="AL43" s="340">
        <f t="shared" si="33"/>
        <v>0</v>
      </c>
      <c r="AM43" s="340">
        <f t="shared" si="33"/>
        <v>0</v>
      </c>
      <c r="AN43" s="333">
        <f>SUM(AN40:AN42)</f>
        <v>4</v>
      </c>
      <c r="AO43" s="334">
        <f>SUM(AO40:AO42)</f>
        <v>23</v>
      </c>
    </row>
    <row r="44" spans="1:41" ht="18" customHeight="1" thickTop="1" thickBot="1">
      <c r="A44" s="264">
        <f>R$44+AN65</f>
        <v>6</v>
      </c>
      <c r="B44" s="265">
        <f>S$44+AO65</f>
        <v>38</v>
      </c>
      <c r="C44" s="44"/>
      <c r="D44" s="29" t="str">
        <f>SUBSTITUTE(E44,"　","")</f>
        <v>戸井学園</v>
      </c>
      <c r="E44" s="260" t="s">
        <v>332</v>
      </c>
      <c r="F44" s="30">
        <f>VLOOKUP($D44,小!$C$7:$AS$48,27,FALSE)</f>
        <v>1</v>
      </c>
      <c r="G44" s="32">
        <f>VLOOKUP($D44,小!$C$7:$AS$48,5,FALSE)</f>
        <v>3</v>
      </c>
      <c r="H44" s="38">
        <f>VLOOKUP($D44,小!$C$7:$AS$48,28,FALSE)</f>
        <v>1</v>
      </c>
      <c r="I44" s="39">
        <f>VLOOKUP($D44,小!$C$7:$AS$48,6,FALSE)</f>
        <v>6</v>
      </c>
      <c r="J44" s="40">
        <v>0</v>
      </c>
      <c r="K44" s="41">
        <f>VLOOKUP($D44,小!$C$7:$AS$48,7,FALSE)</f>
        <v>6</v>
      </c>
      <c r="L44" s="38">
        <f>VLOOKUP($D44,小!$C$7:$AS$48,30,FALSE)</f>
        <v>1</v>
      </c>
      <c r="M44" s="39">
        <f>VLOOKUP($D44,小!$C$7:$AS$48,8,FALSE)</f>
        <v>10</v>
      </c>
      <c r="N44" s="40">
        <v>0</v>
      </c>
      <c r="O44" s="41">
        <f>VLOOKUP($D44,小!$C$7:$AS$48,9,FALSE)</f>
        <v>5</v>
      </c>
      <c r="P44" s="33">
        <f>VLOOKUP($D44,小!$C$7:$AS$48,32,FALSE)</f>
        <v>1</v>
      </c>
      <c r="Q44" s="32">
        <f>VLOOKUP($D44,小!$C$7:$AS$48,10,FALSE)</f>
        <v>6</v>
      </c>
      <c r="R44" s="274">
        <f t="shared" si="0"/>
        <v>4</v>
      </c>
      <c r="S44" s="261">
        <f t="shared" si="0"/>
        <v>36</v>
      </c>
      <c r="T44" s="24"/>
      <c r="U44" s="409"/>
      <c r="V44" s="159" t="s">
        <v>285</v>
      </c>
      <c r="W44" s="161">
        <v>1</v>
      </c>
      <c r="X44" s="161">
        <v>0</v>
      </c>
      <c r="Y44" s="161">
        <v>2</v>
      </c>
      <c r="Z44" s="161">
        <v>1</v>
      </c>
      <c r="AA44" s="161">
        <v>1</v>
      </c>
      <c r="AB44" s="161">
        <v>0</v>
      </c>
      <c r="AC44" s="163">
        <f>IF(AD44/8=ROUNDDOWN(AD44/8,0),AD44/8,ROUNDDOWN(AD44/8,0)+1)</f>
        <v>1</v>
      </c>
      <c r="AD44" s="162">
        <f t="shared" si="22"/>
        <v>5</v>
      </c>
      <c r="AE44" s="149" t="str">
        <f t="shared" si="21"/>
        <v>知的</v>
      </c>
      <c r="AF44" s="416" t="s">
        <v>326</v>
      </c>
      <c r="AG44" s="153" t="s">
        <v>281</v>
      </c>
      <c r="AH44" s="155">
        <v>3</v>
      </c>
      <c r="AI44" s="155">
        <v>0</v>
      </c>
      <c r="AJ44" s="155">
        <v>0</v>
      </c>
      <c r="AK44" s="155">
        <v>1</v>
      </c>
      <c r="AL44" s="155">
        <v>0</v>
      </c>
      <c r="AM44" s="155">
        <v>0</v>
      </c>
      <c r="AN44" s="157">
        <f>IF(AO44/8=ROUNDDOWN(AO44/8,0),AO44/8,ROUNDDOWN(AO44/8,0)+1)</f>
        <v>1</v>
      </c>
      <c r="AO44" s="158">
        <f>SUM(AH44:AM44)</f>
        <v>4</v>
      </c>
    </row>
    <row r="45" spans="1:41" ht="18" customHeight="1" thickTop="1" thickBot="1">
      <c r="A45" s="427">
        <f>SUM(A6:A44)</f>
        <v>448</v>
      </c>
      <c r="B45" s="429">
        <f>SUM(B6:B44)</f>
        <v>8191</v>
      </c>
      <c r="C45" s="25"/>
      <c r="D45" s="27"/>
      <c r="E45" s="431" t="s">
        <v>333</v>
      </c>
      <c r="F45" s="419">
        <f t="shared" ref="F45:Q45" si="34">SUM(F6:F44)</f>
        <v>56</v>
      </c>
      <c r="G45" s="419">
        <f t="shared" si="34"/>
        <v>1168</v>
      </c>
      <c r="H45" s="419">
        <f t="shared" si="34"/>
        <v>55</v>
      </c>
      <c r="I45" s="419">
        <f t="shared" si="34"/>
        <v>1206</v>
      </c>
      <c r="J45" s="419">
        <f t="shared" si="34"/>
        <v>53</v>
      </c>
      <c r="K45" s="419">
        <f t="shared" si="34"/>
        <v>1196</v>
      </c>
      <c r="L45" s="419">
        <f t="shared" si="34"/>
        <v>57</v>
      </c>
      <c r="M45" s="419">
        <f t="shared" si="34"/>
        <v>1341</v>
      </c>
      <c r="N45" s="419">
        <f t="shared" si="34"/>
        <v>56</v>
      </c>
      <c r="O45" s="419">
        <f t="shared" si="34"/>
        <v>1332</v>
      </c>
      <c r="P45" s="419">
        <f t="shared" si="34"/>
        <v>61</v>
      </c>
      <c r="Q45" s="419">
        <f t="shared" si="34"/>
        <v>1423</v>
      </c>
      <c r="R45" s="419">
        <f>SUM(R6:R44)</f>
        <v>338</v>
      </c>
      <c r="S45" s="421">
        <f>SUM(S6:S44)</f>
        <v>7666</v>
      </c>
      <c r="T45" s="24"/>
      <c r="U45" s="415"/>
      <c r="V45" s="164" t="s">
        <v>292</v>
      </c>
      <c r="W45" s="170">
        <f t="shared" ref="W45:AC45" si="35">SUM(W43:W44)</f>
        <v>2</v>
      </c>
      <c r="X45" s="170">
        <f t="shared" si="35"/>
        <v>0</v>
      </c>
      <c r="Y45" s="170">
        <f t="shared" si="35"/>
        <v>2</v>
      </c>
      <c r="Z45" s="170">
        <f t="shared" si="35"/>
        <v>2</v>
      </c>
      <c r="AA45" s="170">
        <f t="shared" si="35"/>
        <v>2</v>
      </c>
      <c r="AB45" s="170">
        <f t="shared" si="35"/>
        <v>1</v>
      </c>
      <c r="AC45" s="166">
        <f t="shared" si="35"/>
        <v>2</v>
      </c>
      <c r="AD45" s="167">
        <f t="shared" si="22"/>
        <v>9</v>
      </c>
      <c r="AE45" s="149" t="str">
        <f t="shared" si="21"/>
        <v>情緒</v>
      </c>
      <c r="AF45" s="417"/>
      <c r="AG45" s="159" t="s">
        <v>285</v>
      </c>
      <c r="AH45" s="161">
        <v>1</v>
      </c>
      <c r="AI45" s="161">
        <v>1</v>
      </c>
      <c r="AJ45" s="161">
        <v>3</v>
      </c>
      <c r="AK45" s="161">
        <v>3</v>
      </c>
      <c r="AL45" s="161">
        <v>4</v>
      </c>
      <c r="AM45" s="161">
        <v>2</v>
      </c>
      <c r="AN45" s="163">
        <f>IF(AO45/8=ROUNDDOWN(AO45/8,0),AO45/8,ROUNDDOWN(AO45/8,0)+1)</f>
        <v>2</v>
      </c>
      <c r="AO45" s="162">
        <f>SUM(AH45:AM45)</f>
        <v>14</v>
      </c>
    </row>
    <row r="46" spans="1:41" ht="18" customHeight="1" thickTop="1" thickBot="1">
      <c r="A46" s="428"/>
      <c r="B46" s="430"/>
      <c r="C46" s="257"/>
      <c r="D46" s="27"/>
      <c r="E46" s="432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2"/>
      <c r="T46" s="24"/>
      <c r="U46" s="408" t="s">
        <v>305</v>
      </c>
      <c r="V46" s="153" t="s">
        <v>281</v>
      </c>
      <c r="W46" s="155">
        <v>1</v>
      </c>
      <c r="X46" s="155">
        <v>0</v>
      </c>
      <c r="Y46" s="155">
        <v>3</v>
      </c>
      <c r="Z46" s="155">
        <v>0</v>
      </c>
      <c r="AA46" s="155">
        <v>1</v>
      </c>
      <c r="AB46" s="156">
        <v>3</v>
      </c>
      <c r="AC46" s="157">
        <f>IF(AD46/8=ROUNDDOWN(AD46/8,0),AD46/8,ROUNDDOWN(AD46/8,0)+1)</f>
        <v>1</v>
      </c>
      <c r="AD46" s="158">
        <f t="shared" si="22"/>
        <v>8</v>
      </c>
      <c r="AE46" s="149" t="str">
        <f t="shared" si="21"/>
        <v>計</v>
      </c>
      <c r="AF46" s="413"/>
      <c r="AG46" s="164" t="s">
        <v>292</v>
      </c>
      <c r="AH46" s="170">
        <f t="shared" ref="AH46:AO46" si="36">SUM(AH44:AH45)</f>
        <v>4</v>
      </c>
      <c r="AI46" s="170">
        <f t="shared" si="36"/>
        <v>1</v>
      </c>
      <c r="AJ46" s="170">
        <f t="shared" si="36"/>
        <v>3</v>
      </c>
      <c r="AK46" s="170">
        <f t="shared" si="36"/>
        <v>4</v>
      </c>
      <c r="AL46" s="170">
        <f t="shared" si="36"/>
        <v>4</v>
      </c>
      <c r="AM46" s="170">
        <f t="shared" si="36"/>
        <v>2</v>
      </c>
      <c r="AN46" s="166">
        <f t="shared" si="36"/>
        <v>3</v>
      </c>
      <c r="AO46" s="167">
        <f t="shared" si="36"/>
        <v>18</v>
      </c>
    </row>
    <row r="47" spans="1:41" ht="18" customHeight="1" thickBot="1">
      <c r="A47" s="45"/>
      <c r="B47" s="45"/>
      <c r="C47" s="25"/>
      <c r="D47" s="25"/>
      <c r="E47" s="92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5"/>
      <c r="S47" s="45"/>
      <c r="T47" s="24"/>
      <c r="U47" s="409"/>
      <c r="V47" s="217" t="s">
        <v>285</v>
      </c>
      <c r="W47" s="218">
        <v>3</v>
      </c>
      <c r="X47" s="218">
        <v>4</v>
      </c>
      <c r="Y47" s="218">
        <v>1</v>
      </c>
      <c r="Z47" s="218">
        <v>4</v>
      </c>
      <c r="AA47" s="218">
        <v>2</v>
      </c>
      <c r="AB47" s="218">
        <v>4</v>
      </c>
      <c r="AC47" s="219">
        <f>IF(AD47/8=ROUNDDOWN(AD47/8,0),AD47/8,ROUNDDOWN(AD47/8,0)+1)</f>
        <v>3</v>
      </c>
      <c r="AD47" s="220">
        <f t="shared" si="22"/>
        <v>18</v>
      </c>
      <c r="AE47" s="149" t="str">
        <f t="shared" si="21"/>
        <v>知的</v>
      </c>
      <c r="AF47" s="416" t="s">
        <v>327</v>
      </c>
      <c r="AG47" s="153" t="s">
        <v>281</v>
      </c>
      <c r="AH47" s="154">
        <v>2</v>
      </c>
      <c r="AI47" s="169">
        <v>1</v>
      </c>
      <c r="AJ47" s="156">
        <v>2</v>
      </c>
      <c r="AK47" s="156">
        <v>1</v>
      </c>
      <c r="AL47" s="156">
        <v>3</v>
      </c>
      <c r="AM47" s="155">
        <v>0</v>
      </c>
      <c r="AN47" s="157">
        <f>IF(AO47/8=ROUNDDOWN(AO47/8,0),AO47/8,ROUNDDOWN(AO47/8,0)+1)</f>
        <v>2</v>
      </c>
      <c r="AO47" s="158">
        <f>SUM(AH47:AM47)</f>
        <v>9</v>
      </c>
    </row>
    <row r="48" spans="1:41" ht="18" customHeight="1" thickTop="1" thickBot="1">
      <c r="A48" s="43"/>
      <c r="B48" s="43"/>
      <c r="C48" s="25"/>
      <c r="D48" s="25"/>
      <c r="E48" s="45"/>
      <c r="F48" s="58"/>
      <c r="G48" s="59"/>
      <c r="H48" s="59"/>
      <c r="I48" s="59"/>
      <c r="J48" s="59"/>
      <c r="K48" s="58"/>
      <c r="L48" s="59"/>
      <c r="M48" s="59"/>
      <c r="N48" s="45"/>
      <c r="O48" s="45"/>
      <c r="P48" s="45"/>
      <c r="Q48" s="44"/>
      <c r="R48" s="45"/>
      <c r="S48" s="45"/>
      <c r="T48" s="24"/>
      <c r="U48" s="415"/>
      <c r="V48" s="164" t="s">
        <v>292</v>
      </c>
      <c r="W48" s="165">
        <f t="shared" ref="W48:AC48" si="37">SUM(W46:W47)</f>
        <v>4</v>
      </c>
      <c r="X48" s="165">
        <f t="shared" si="37"/>
        <v>4</v>
      </c>
      <c r="Y48" s="165">
        <f t="shared" si="37"/>
        <v>4</v>
      </c>
      <c r="Z48" s="165">
        <f t="shared" si="37"/>
        <v>4</v>
      </c>
      <c r="AA48" s="165">
        <f t="shared" si="37"/>
        <v>3</v>
      </c>
      <c r="AB48" s="165">
        <f t="shared" si="37"/>
        <v>7</v>
      </c>
      <c r="AC48" s="166">
        <f t="shared" si="37"/>
        <v>4</v>
      </c>
      <c r="AD48" s="167">
        <f t="shared" si="22"/>
        <v>26</v>
      </c>
      <c r="AE48" s="149" t="str">
        <f t="shared" si="21"/>
        <v>情緒</v>
      </c>
      <c r="AF48" s="417"/>
      <c r="AG48" s="179" t="s">
        <v>285</v>
      </c>
      <c r="AH48" s="185">
        <v>4</v>
      </c>
      <c r="AI48" s="186">
        <v>1</v>
      </c>
      <c r="AJ48" s="187">
        <v>2</v>
      </c>
      <c r="AK48" s="187">
        <v>2</v>
      </c>
      <c r="AL48" s="187">
        <v>2</v>
      </c>
      <c r="AM48" s="187">
        <v>6</v>
      </c>
      <c r="AN48" s="188">
        <f>IF(AO48/8=ROUNDDOWN(AO48/8,0),AO48/8,ROUNDDOWN(AO48/8,0)+1)</f>
        <v>3</v>
      </c>
      <c r="AO48" s="180">
        <f>SUM(AH48:AM48)</f>
        <v>17</v>
      </c>
    </row>
    <row r="49" spans="1:41" ht="18" customHeight="1" thickBot="1">
      <c r="A49" s="45"/>
      <c r="B49" s="45"/>
      <c r="C49" s="25"/>
      <c r="D49" s="25"/>
      <c r="E49" s="45"/>
      <c r="F49" s="46"/>
      <c r="G49" s="47" t="s">
        <v>334</v>
      </c>
      <c r="H49" s="45"/>
      <c r="I49" s="45"/>
      <c r="J49" s="45"/>
      <c r="K49" s="45"/>
      <c r="L49" s="45"/>
      <c r="M49" s="59"/>
      <c r="N49" s="45"/>
      <c r="O49" s="45"/>
      <c r="P49" s="45"/>
      <c r="Q49" s="45"/>
      <c r="R49" s="45"/>
      <c r="S49" s="45"/>
      <c r="T49" s="24"/>
      <c r="U49" s="408" t="s">
        <v>306</v>
      </c>
      <c r="V49" s="153" t="s">
        <v>281</v>
      </c>
      <c r="W49" s="155">
        <v>0</v>
      </c>
      <c r="X49" s="154">
        <v>0</v>
      </c>
      <c r="Y49" s="155">
        <v>1</v>
      </c>
      <c r="Z49" s="155">
        <v>2</v>
      </c>
      <c r="AA49" s="155">
        <v>2</v>
      </c>
      <c r="AB49" s="156">
        <v>1</v>
      </c>
      <c r="AC49" s="157">
        <f>IF(AD49/8=ROUNDDOWN(AD49/8,0),AD49/8,ROUNDDOWN(AD49/8,0)+1)</f>
        <v>1</v>
      </c>
      <c r="AD49" s="158">
        <f t="shared" si="22"/>
        <v>6</v>
      </c>
      <c r="AE49" s="149" t="str">
        <f t="shared" si="21"/>
        <v>計</v>
      </c>
      <c r="AF49" s="417"/>
      <c r="AG49" s="174" t="s">
        <v>311</v>
      </c>
      <c r="AH49" s="175">
        <v>0</v>
      </c>
      <c r="AI49" s="175">
        <v>0</v>
      </c>
      <c r="AJ49" s="175">
        <v>0</v>
      </c>
      <c r="AK49" s="175">
        <v>0</v>
      </c>
      <c r="AL49" s="175">
        <v>1</v>
      </c>
      <c r="AM49" s="175">
        <v>1</v>
      </c>
      <c r="AN49" s="163">
        <f>IF(AO49/8=ROUNDDOWN(AO49/8,0),AO49/8,ROUNDDOWN(AO49/8,0)+1)</f>
        <v>1</v>
      </c>
      <c r="AO49" s="181">
        <f>SUM(AH49:AM49)</f>
        <v>2</v>
      </c>
    </row>
    <row r="50" spans="1:41" ht="18" customHeight="1" thickTop="1" thickBot="1">
      <c r="A50" s="19"/>
      <c r="B50" s="19"/>
      <c r="C50" s="23"/>
      <c r="D50" s="23"/>
      <c r="E50" s="48"/>
      <c r="F50" s="85"/>
      <c r="G50" s="51"/>
      <c r="H50" s="21"/>
      <c r="I50" s="21"/>
      <c r="J50" s="21"/>
      <c r="K50" s="21"/>
      <c r="L50" s="21"/>
      <c r="M50" s="54"/>
      <c r="N50" s="21"/>
      <c r="O50" s="21"/>
      <c r="P50" s="21"/>
      <c r="Q50" s="21"/>
      <c r="R50" s="21"/>
      <c r="S50" s="21"/>
      <c r="T50" s="24"/>
      <c r="U50" s="409"/>
      <c r="V50" s="183" t="s">
        <v>285</v>
      </c>
      <c r="W50" s="161">
        <v>2</v>
      </c>
      <c r="X50" s="161">
        <v>0</v>
      </c>
      <c r="Y50" s="161">
        <v>0</v>
      </c>
      <c r="Z50" s="161">
        <v>3</v>
      </c>
      <c r="AA50" s="161">
        <v>3</v>
      </c>
      <c r="AB50" s="160">
        <v>4</v>
      </c>
      <c r="AC50" s="163">
        <f>IF(AD50/8=ROUNDDOWN(AD50/8,0),AD50/8,ROUNDDOWN(AD50/8,0)+1)</f>
        <v>2</v>
      </c>
      <c r="AD50" s="162">
        <f t="shared" si="22"/>
        <v>12</v>
      </c>
      <c r="AE50" s="149" t="str">
        <f t="shared" si="21"/>
        <v>知的</v>
      </c>
      <c r="AF50" s="413"/>
      <c r="AG50" s="164" t="s">
        <v>287</v>
      </c>
      <c r="AH50" s="170">
        <f t="shared" ref="AH50:AM50" si="38">SUM(AH47:AH49)</f>
        <v>6</v>
      </c>
      <c r="AI50" s="170">
        <f t="shared" si="38"/>
        <v>2</v>
      </c>
      <c r="AJ50" s="170">
        <f t="shared" si="38"/>
        <v>4</v>
      </c>
      <c r="AK50" s="170">
        <f t="shared" si="38"/>
        <v>3</v>
      </c>
      <c r="AL50" s="170">
        <f t="shared" si="38"/>
        <v>6</v>
      </c>
      <c r="AM50" s="170">
        <f t="shared" si="38"/>
        <v>7</v>
      </c>
      <c r="AN50" s="166">
        <f>SUM(AN47:AN49)</f>
        <v>6</v>
      </c>
      <c r="AO50" s="167">
        <f>SUM(AO47:AO49)</f>
        <v>28</v>
      </c>
    </row>
    <row r="51" spans="1:41" ht="18" customHeight="1" thickTop="1" thickBot="1">
      <c r="A51" s="19"/>
      <c r="B51" s="21"/>
      <c r="C51" s="23"/>
      <c r="D51" s="23"/>
      <c r="E51" s="48"/>
      <c r="F51" s="311"/>
      <c r="G51" s="47" t="s">
        <v>368</v>
      </c>
      <c r="H51" s="21"/>
      <c r="I51" s="21"/>
      <c r="J51" s="21"/>
      <c r="K51" s="21"/>
      <c r="L51" s="275"/>
      <c r="M51" s="54"/>
      <c r="P51" s="51"/>
      <c r="Q51" s="21"/>
      <c r="R51" s="21"/>
      <c r="S51" s="52"/>
      <c r="T51" s="24"/>
      <c r="U51" s="415"/>
      <c r="V51" s="182" t="s">
        <v>292</v>
      </c>
      <c r="W51" s="170">
        <f t="shared" ref="W51:AC51" si="39">SUM(W49:W50)</f>
        <v>2</v>
      </c>
      <c r="X51" s="170">
        <f t="shared" si="39"/>
        <v>0</v>
      </c>
      <c r="Y51" s="170">
        <f t="shared" si="39"/>
        <v>1</v>
      </c>
      <c r="Z51" s="170">
        <f t="shared" si="39"/>
        <v>5</v>
      </c>
      <c r="AA51" s="170">
        <f t="shared" si="39"/>
        <v>5</v>
      </c>
      <c r="AB51" s="170">
        <f t="shared" si="39"/>
        <v>5</v>
      </c>
      <c r="AC51" s="166">
        <f t="shared" si="39"/>
        <v>3</v>
      </c>
      <c r="AD51" s="167">
        <f t="shared" si="22"/>
        <v>18</v>
      </c>
      <c r="AE51" s="149" t="str">
        <f t="shared" si="21"/>
        <v>情緒</v>
      </c>
      <c r="AF51" s="416" t="s">
        <v>328</v>
      </c>
      <c r="AG51" s="153" t="s">
        <v>281</v>
      </c>
      <c r="AH51" s="156">
        <v>1</v>
      </c>
      <c r="AI51" s="156">
        <v>0</v>
      </c>
      <c r="AJ51" s="156">
        <v>0</v>
      </c>
      <c r="AK51" s="156">
        <v>0</v>
      </c>
      <c r="AL51" s="155">
        <v>0</v>
      </c>
      <c r="AM51" s="155">
        <v>2</v>
      </c>
      <c r="AN51" s="157">
        <f>IF(AO51/8=ROUNDDOWN(AO51/8,0),AO51/8,ROUNDDOWN(AO51/8,0)+1)</f>
        <v>1</v>
      </c>
      <c r="AO51" s="158">
        <f>SUM(AH51:AM51)</f>
        <v>3</v>
      </c>
    </row>
    <row r="52" spans="1:41" ht="18" customHeight="1" thickBot="1">
      <c r="A52" s="19"/>
      <c r="B52" s="19"/>
      <c r="C52" s="23"/>
      <c r="D52" s="23"/>
      <c r="E52" s="48"/>
      <c r="F52" s="85"/>
      <c r="G52" s="51"/>
      <c r="H52" s="21"/>
      <c r="I52" s="21"/>
      <c r="J52" s="21"/>
      <c r="K52" s="21"/>
      <c r="L52" s="21"/>
      <c r="M52" s="54"/>
      <c r="N52" s="53"/>
      <c r="O52" s="51"/>
      <c r="P52" s="47"/>
      <c r="Q52" s="51"/>
      <c r="R52" s="21"/>
      <c r="S52" s="21"/>
      <c r="T52" s="24"/>
      <c r="U52" s="408" t="s">
        <v>309</v>
      </c>
      <c r="V52" s="153" t="s">
        <v>281</v>
      </c>
      <c r="W52" s="155">
        <v>0</v>
      </c>
      <c r="X52" s="155">
        <v>0</v>
      </c>
      <c r="Y52" s="155">
        <v>0</v>
      </c>
      <c r="Z52" s="155">
        <v>3</v>
      </c>
      <c r="AA52" s="155">
        <v>0</v>
      </c>
      <c r="AB52" s="156">
        <v>3</v>
      </c>
      <c r="AC52" s="157">
        <f>IF(AD52/8=ROUNDDOWN(AD52/8,0),AD52/8,ROUNDDOWN(AD52/8,0)+1)</f>
        <v>1</v>
      </c>
      <c r="AD52" s="158">
        <f t="shared" si="22"/>
        <v>6</v>
      </c>
      <c r="AE52" s="149" t="str">
        <f t="shared" si="21"/>
        <v>計</v>
      </c>
      <c r="AF52" s="417"/>
      <c r="AG52" s="159" t="s">
        <v>285</v>
      </c>
      <c r="AH52" s="160">
        <v>1</v>
      </c>
      <c r="AI52" s="160">
        <v>1</v>
      </c>
      <c r="AJ52" s="160">
        <v>1</v>
      </c>
      <c r="AK52" s="160">
        <v>0</v>
      </c>
      <c r="AL52" s="160">
        <v>4</v>
      </c>
      <c r="AM52" s="161">
        <v>0</v>
      </c>
      <c r="AN52" s="163">
        <f>IF(AO52/8=ROUNDDOWN(AO52/8,0),AO52/8,ROUNDDOWN(AO52/8,0)+1)</f>
        <v>1</v>
      </c>
      <c r="AO52" s="162">
        <f>SUM(AH52:AM52)</f>
        <v>7</v>
      </c>
    </row>
    <row r="53" spans="1:41" ht="18" customHeight="1" thickTop="1" thickBot="1">
      <c r="A53" s="19"/>
      <c r="B53" s="19"/>
      <c r="C53" s="23"/>
      <c r="D53" s="23"/>
      <c r="E53" s="276"/>
      <c r="F53" s="312"/>
      <c r="G53" s="51" t="s">
        <v>342</v>
      </c>
      <c r="H53" s="85"/>
      <c r="I53" s="85"/>
      <c r="J53" s="85"/>
      <c r="K53" s="85"/>
      <c r="L53" s="85"/>
      <c r="N53" s="53"/>
      <c r="O53" s="49"/>
      <c r="T53" s="24"/>
      <c r="U53" s="409"/>
      <c r="V53" s="159" t="s">
        <v>285</v>
      </c>
      <c r="W53" s="161">
        <v>0</v>
      </c>
      <c r="X53" s="161">
        <v>4</v>
      </c>
      <c r="Y53" s="161">
        <v>0</v>
      </c>
      <c r="Z53" s="161">
        <v>3</v>
      </c>
      <c r="AA53" s="161">
        <v>0</v>
      </c>
      <c r="AB53" s="160">
        <v>3</v>
      </c>
      <c r="AC53" s="163">
        <f>IF(AD53/8=ROUNDDOWN(AD53/8,0),AD53/8,ROUNDDOWN(AD53/8,0)+1)</f>
        <v>2</v>
      </c>
      <c r="AD53" s="162">
        <f t="shared" si="22"/>
        <v>10</v>
      </c>
      <c r="AE53" s="149" t="str">
        <f t="shared" si="21"/>
        <v>知的</v>
      </c>
      <c r="AF53" s="413"/>
      <c r="AG53" s="182" t="s">
        <v>292</v>
      </c>
      <c r="AH53" s="170">
        <f t="shared" ref="AH53:AO53" si="40">SUM(AH51:AH52)</f>
        <v>2</v>
      </c>
      <c r="AI53" s="170">
        <f t="shared" si="40"/>
        <v>1</v>
      </c>
      <c r="AJ53" s="170">
        <f t="shared" si="40"/>
        <v>1</v>
      </c>
      <c r="AK53" s="170">
        <f t="shared" si="40"/>
        <v>0</v>
      </c>
      <c r="AL53" s="170">
        <f t="shared" si="40"/>
        <v>4</v>
      </c>
      <c r="AM53" s="170">
        <f t="shared" si="40"/>
        <v>2</v>
      </c>
      <c r="AN53" s="166">
        <f t="shared" si="40"/>
        <v>2</v>
      </c>
      <c r="AO53" s="167">
        <f t="shared" si="40"/>
        <v>10</v>
      </c>
    </row>
    <row r="54" spans="1:41" ht="18" customHeight="1" thickTop="1" thickBot="1">
      <c r="A54" s="277"/>
      <c r="B54" s="277"/>
      <c r="C54" s="278"/>
      <c r="D54" s="278"/>
      <c r="E54" s="276"/>
      <c r="F54" s="85"/>
      <c r="G54" s="51"/>
      <c r="H54" s="85"/>
      <c r="I54" s="85"/>
      <c r="J54" s="85"/>
      <c r="K54" s="85"/>
      <c r="L54" s="279"/>
      <c r="T54" s="24"/>
      <c r="U54" s="415"/>
      <c r="V54" s="182" t="s">
        <v>292</v>
      </c>
      <c r="W54" s="170">
        <f t="shared" ref="W54:AD54" si="41">SUM(W52:W53)</f>
        <v>0</v>
      </c>
      <c r="X54" s="170">
        <f t="shared" si="41"/>
        <v>4</v>
      </c>
      <c r="Y54" s="170">
        <f t="shared" si="41"/>
        <v>0</v>
      </c>
      <c r="Z54" s="170">
        <f t="shared" si="41"/>
        <v>6</v>
      </c>
      <c r="AA54" s="170">
        <f t="shared" si="41"/>
        <v>0</v>
      </c>
      <c r="AB54" s="170">
        <f t="shared" si="41"/>
        <v>6</v>
      </c>
      <c r="AC54" s="166">
        <f t="shared" si="41"/>
        <v>3</v>
      </c>
      <c r="AD54" s="167">
        <f t="shared" si="41"/>
        <v>16</v>
      </c>
      <c r="AE54" s="149" t="str">
        <f t="shared" si="21"/>
        <v>情緒</v>
      </c>
      <c r="AF54" s="416" t="s">
        <v>336</v>
      </c>
      <c r="AG54" s="171" t="s">
        <v>281</v>
      </c>
      <c r="AH54" s="154">
        <v>0</v>
      </c>
      <c r="AI54" s="172">
        <v>0</v>
      </c>
      <c r="AJ54" s="173">
        <v>0</v>
      </c>
      <c r="AK54" s="173">
        <v>2</v>
      </c>
      <c r="AL54" s="173">
        <v>0</v>
      </c>
      <c r="AM54" s="173">
        <v>0</v>
      </c>
      <c r="AN54" s="177">
        <f>IF(AO54/8=ROUNDDOWN(AO54/8,0),AO54/8,ROUNDDOWN(AO54/8,0)+1)</f>
        <v>1</v>
      </c>
      <c r="AO54" s="178">
        <f>SUM(AH54:AM54)</f>
        <v>2</v>
      </c>
    </row>
    <row r="55" spans="1:41" ht="18" customHeight="1" thickBot="1">
      <c r="A55" s="277"/>
      <c r="B55" s="277"/>
      <c r="C55" s="278"/>
      <c r="D55" s="278"/>
      <c r="E55" s="276"/>
      <c r="F55" s="313"/>
      <c r="H55" s="85"/>
      <c r="I55" s="85"/>
      <c r="J55" s="85"/>
      <c r="K55" s="85"/>
      <c r="L55" s="85"/>
      <c r="O55" s="52"/>
      <c r="T55" s="24"/>
      <c r="U55" s="408" t="s">
        <v>310</v>
      </c>
      <c r="V55" s="153" t="s">
        <v>281</v>
      </c>
      <c r="W55" s="155">
        <v>1</v>
      </c>
      <c r="X55" s="155">
        <v>0</v>
      </c>
      <c r="Y55" s="155">
        <v>2</v>
      </c>
      <c r="Z55" s="155">
        <v>1</v>
      </c>
      <c r="AA55" s="155">
        <v>3</v>
      </c>
      <c r="AB55" s="156">
        <v>1</v>
      </c>
      <c r="AC55" s="157">
        <v>1</v>
      </c>
      <c r="AD55" s="158">
        <f>SUM(W55:AB55)</f>
        <v>8</v>
      </c>
      <c r="AE55" s="149" t="str">
        <f t="shared" si="21"/>
        <v>計</v>
      </c>
      <c r="AF55" s="417"/>
      <c r="AG55" s="174" t="s">
        <v>285</v>
      </c>
      <c r="AH55" s="176">
        <v>1</v>
      </c>
      <c r="AI55" s="148">
        <v>1</v>
      </c>
      <c r="AJ55" s="175">
        <v>0</v>
      </c>
      <c r="AK55" s="175">
        <v>0</v>
      </c>
      <c r="AL55" s="175">
        <v>1</v>
      </c>
      <c r="AM55" s="175">
        <v>0</v>
      </c>
      <c r="AN55" s="184">
        <f>IF(AO55/8=ROUNDDOWN(AO55/8,0),AO55/8,ROUNDDOWN(AO55/8,0)+1)</f>
        <v>1</v>
      </c>
      <c r="AO55" s="181">
        <f>SUM(AH55:AM55)</f>
        <v>3</v>
      </c>
    </row>
    <row r="56" spans="1:41" ht="18" customHeight="1" thickTop="1" thickBot="1">
      <c r="A56" s="277"/>
      <c r="B56" s="277"/>
      <c r="C56" s="278"/>
      <c r="D56" s="278"/>
      <c r="E56" s="276"/>
      <c r="F56" s="85"/>
      <c r="G56" s="85"/>
      <c r="H56" s="85"/>
      <c r="I56" s="85"/>
      <c r="J56" s="85"/>
      <c r="K56" s="85"/>
      <c r="L56" s="85"/>
      <c r="N56" s="54"/>
      <c r="T56" s="24"/>
      <c r="U56" s="409"/>
      <c r="V56" s="189" t="s">
        <v>285</v>
      </c>
      <c r="W56" s="187">
        <v>0</v>
      </c>
      <c r="X56" s="187">
        <v>0</v>
      </c>
      <c r="Y56" s="187">
        <v>1</v>
      </c>
      <c r="Z56" s="187">
        <v>0</v>
      </c>
      <c r="AA56" s="187">
        <v>2</v>
      </c>
      <c r="AB56" s="190">
        <v>2</v>
      </c>
      <c r="AC56" s="188">
        <f>IF(AD56/8=ROUNDDOWN(AD56/8,0),AD56/8,ROUNDDOWN(AD56/8,0)+1)</f>
        <v>1</v>
      </c>
      <c r="AD56" s="180">
        <f>SUM(W56:AB56)</f>
        <v>5</v>
      </c>
      <c r="AE56" s="149" t="str">
        <f t="shared" si="21"/>
        <v>知的</v>
      </c>
      <c r="AF56" s="413"/>
      <c r="AG56" s="164" t="s">
        <v>287</v>
      </c>
      <c r="AH56" s="165">
        <f t="shared" ref="AH56:AO56" si="42">SUM(AH54:AH55)</f>
        <v>1</v>
      </c>
      <c r="AI56" s="165">
        <f t="shared" si="42"/>
        <v>1</v>
      </c>
      <c r="AJ56" s="165">
        <f t="shared" si="42"/>
        <v>0</v>
      </c>
      <c r="AK56" s="165">
        <f t="shared" si="42"/>
        <v>2</v>
      </c>
      <c r="AL56" s="165">
        <f t="shared" si="42"/>
        <v>1</v>
      </c>
      <c r="AM56" s="165">
        <f t="shared" si="42"/>
        <v>0</v>
      </c>
      <c r="AN56" s="166">
        <f t="shared" si="42"/>
        <v>2</v>
      </c>
      <c r="AO56" s="167">
        <f t="shared" si="42"/>
        <v>5</v>
      </c>
    </row>
    <row r="57" spans="1:41" ht="18" customHeight="1" thickBot="1">
      <c r="T57" s="24"/>
      <c r="U57" s="409"/>
      <c r="V57" s="174" t="s">
        <v>337</v>
      </c>
      <c r="W57" s="175">
        <v>1</v>
      </c>
      <c r="X57" s="175">
        <v>0</v>
      </c>
      <c r="Y57" s="175">
        <v>0</v>
      </c>
      <c r="Z57" s="175">
        <v>0</v>
      </c>
      <c r="AA57" s="175">
        <v>1</v>
      </c>
      <c r="AB57" s="175">
        <v>0</v>
      </c>
      <c r="AC57" s="163">
        <f>IF(AD57/8=ROUNDDOWN(AD57/8,0),AD57/8,ROUNDDOWN(AD57/8,0)+1)</f>
        <v>1</v>
      </c>
      <c r="AD57" s="162">
        <f>SUM(W57:AB57)</f>
        <v>2</v>
      </c>
      <c r="AE57" s="149" t="str">
        <f t="shared" si="21"/>
        <v>情緒</v>
      </c>
      <c r="AF57" s="416" t="s">
        <v>330</v>
      </c>
      <c r="AG57" s="153" t="s">
        <v>281</v>
      </c>
      <c r="AH57" s="156">
        <v>0</v>
      </c>
      <c r="AI57" s="156">
        <v>0</v>
      </c>
      <c r="AJ57" s="156">
        <v>0</v>
      </c>
      <c r="AK57" s="156">
        <v>0</v>
      </c>
      <c r="AL57" s="156">
        <v>1</v>
      </c>
      <c r="AM57" s="156">
        <v>0</v>
      </c>
      <c r="AN57" s="157">
        <f>IF(AO57/8=ROUNDDOWN(AO57/8,0),AO57/8,ROUNDDOWN(AO57/8,0)+1)</f>
        <v>1</v>
      </c>
      <c r="AO57" s="158">
        <f>SUM(AH57:AM57)</f>
        <v>1</v>
      </c>
    </row>
    <row r="58" spans="1:41" ht="18" customHeight="1" thickTop="1" thickBot="1">
      <c r="T58" s="24"/>
      <c r="U58" s="415"/>
      <c r="V58" s="182" t="s">
        <v>292</v>
      </c>
      <c r="W58" s="170">
        <f t="shared" ref="W58:AD58" si="43">SUM(W55:W57)</f>
        <v>2</v>
      </c>
      <c r="X58" s="170">
        <f t="shared" si="43"/>
        <v>0</v>
      </c>
      <c r="Y58" s="170">
        <f t="shared" si="43"/>
        <v>3</v>
      </c>
      <c r="Z58" s="170">
        <f t="shared" si="43"/>
        <v>1</v>
      </c>
      <c r="AA58" s="170">
        <f t="shared" si="43"/>
        <v>6</v>
      </c>
      <c r="AB58" s="170">
        <f t="shared" si="43"/>
        <v>3</v>
      </c>
      <c r="AC58" s="166">
        <f t="shared" si="43"/>
        <v>3</v>
      </c>
      <c r="AD58" s="167">
        <f t="shared" si="43"/>
        <v>15</v>
      </c>
      <c r="AE58" s="149" t="str">
        <f t="shared" si="21"/>
        <v>病弱</v>
      </c>
      <c r="AF58" s="413"/>
      <c r="AG58" s="164" t="s">
        <v>292</v>
      </c>
      <c r="AH58" s="165">
        <f t="shared" ref="AH58:AM58" si="44">SUM(AH57)</f>
        <v>0</v>
      </c>
      <c r="AI58" s="165">
        <f t="shared" si="44"/>
        <v>0</v>
      </c>
      <c r="AJ58" s="165">
        <f t="shared" si="44"/>
        <v>0</v>
      </c>
      <c r="AK58" s="165">
        <f t="shared" si="44"/>
        <v>0</v>
      </c>
      <c r="AL58" s="165">
        <f t="shared" si="44"/>
        <v>1</v>
      </c>
      <c r="AM58" s="165">
        <f t="shared" si="44"/>
        <v>0</v>
      </c>
      <c r="AN58" s="166">
        <f>SUM(AN57)</f>
        <v>1</v>
      </c>
      <c r="AO58" s="167">
        <f>SUM(AO57)</f>
        <v>1</v>
      </c>
    </row>
    <row r="59" spans="1:41" ht="18" customHeight="1">
      <c r="S59" s="55"/>
      <c r="T59" s="24"/>
      <c r="U59" s="416" t="s">
        <v>312</v>
      </c>
      <c r="V59" s="153" t="s">
        <v>281</v>
      </c>
      <c r="W59" s="155">
        <v>0</v>
      </c>
      <c r="X59" s="155">
        <v>0</v>
      </c>
      <c r="Y59" s="310">
        <v>1</v>
      </c>
      <c r="Z59" s="155">
        <v>0</v>
      </c>
      <c r="AA59" s="155">
        <v>2</v>
      </c>
      <c r="AB59" s="156">
        <v>2</v>
      </c>
      <c r="AC59" s="157">
        <f>IF(AD59/8=ROUNDDOWN(AD59/8,0),AD59/8,ROUNDDOWN(AD59/8,0)+1)</f>
        <v>1</v>
      </c>
      <c r="AD59" s="158">
        <f>SUM(W59:AB59)</f>
        <v>5</v>
      </c>
      <c r="AE59" s="149" t="str">
        <f t="shared" si="21"/>
        <v>計</v>
      </c>
      <c r="AF59" s="416" t="s">
        <v>331</v>
      </c>
      <c r="AG59" s="171" t="s">
        <v>281</v>
      </c>
      <c r="AH59" s="154">
        <v>0</v>
      </c>
      <c r="AI59" s="154">
        <v>0</v>
      </c>
      <c r="AJ59" s="172">
        <v>1</v>
      </c>
      <c r="AK59" s="173">
        <v>0</v>
      </c>
      <c r="AL59" s="173">
        <v>1</v>
      </c>
      <c r="AM59" s="173">
        <v>1</v>
      </c>
      <c r="AN59" s="157">
        <f>IF(AO59/8=ROUNDDOWN(AO59/8,0),AO59/8,ROUNDDOWN(AO59/8,0)+1)</f>
        <v>1</v>
      </c>
      <c r="AO59" s="158">
        <f>SUM(AH59:AM59)</f>
        <v>3</v>
      </c>
    </row>
    <row r="60" spans="1:41" ht="18" customHeight="1" thickBot="1">
      <c r="S60" s="49"/>
      <c r="T60" s="24"/>
      <c r="U60" s="417"/>
      <c r="V60" s="159" t="s">
        <v>285</v>
      </c>
      <c r="W60" s="161">
        <v>5</v>
      </c>
      <c r="X60" s="161">
        <v>5</v>
      </c>
      <c r="Y60" s="161">
        <v>1</v>
      </c>
      <c r="Z60" s="161">
        <v>1</v>
      </c>
      <c r="AA60" s="161">
        <v>2</v>
      </c>
      <c r="AB60" s="160">
        <v>3</v>
      </c>
      <c r="AC60" s="163">
        <f>IF(AD60/8=ROUNDDOWN(AD60/8,0),AD60/8,ROUNDDOWN(AD60/8,0)+1)</f>
        <v>3</v>
      </c>
      <c r="AD60" s="162">
        <f>SUM(W60:AB60)</f>
        <v>17</v>
      </c>
      <c r="AE60" s="149" t="str">
        <f t="shared" si="21"/>
        <v>知的</v>
      </c>
      <c r="AF60" s="417"/>
      <c r="AG60" s="159" t="s">
        <v>285</v>
      </c>
      <c r="AH60" s="161">
        <v>2</v>
      </c>
      <c r="AI60" s="161">
        <v>1</v>
      </c>
      <c r="AJ60" s="161">
        <v>0</v>
      </c>
      <c r="AK60" s="161">
        <v>1</v>
      </c>
      <c r="AL60" s="161">
        <v>2</v>
      </c>
      <c r="AM60" s="161">
        <v>4</v>
      </c>
      <c r="AN60" s="163">
        <f>IF(AO60/8=ROUNDDOWN(AO60/8,0),AO60/8,ROUNDDOWN(AO60/8,0)+1)</f>
        <v>2</v>
      </c>
      <c r="AO60" s="162">
        <f>SUM(AH60:AM60)</f>
        <v>10</v>
      </c>
    </row>
    <row r="61" spans="1:41" ht="18" customHeight="1" thickTop="1" thickBot="1">
      <c r="T61" s="24"/>
      <c r="U61" s="413"/>
      <c r="V61" s="164" t="s">
        <v>292</v>
      </c>
      <c r="W61" s="170">
        <f t="shared" ref="W61:AD61" si="45">SUM(W59:W60)</f>
        <v>5</v>
      </c>
      <c r="X61" s="170">
        <f t="shared" si="45"/>
        <v>5</v>
      </c>
      <c r="Y61" s="170">
        <f t="shared" si="45"/>
        <v>2</v>
      </c>
      <c r="Z61" s="170">
        <f t="shared" si="45"/>
        <v>1</v>
      </c>
      <c r="AA61" s="170">
        <f t="shared" si="45"/>
        <v>4</v>
      </c>
      <c r="AB61" s="170">
        <f t="shared" si="45"/>
        <v>5</v>
      </c>
      <c r="AC61" s="166">
        <f t="shared" si="45"/>
        <v>4</v>
      </c>
      <c r="AD61" s="167">
        <f t="shared" si="45"/>
        <v>22</v>
      </c>
      <c r="AE61" s="149" t="str">
        <f t="shared" si="21"/>
        <v>情緒</v>
      </c>
      <c r="AF61" s="417"/>
      <c r="AG61" s="360" t="s">
        <v>337</v>
      </c>
      <c r="AH61" s="365">
        <v>1</v>
      </c>
      <c r="AI61" s="365">
        <v>0</v>
      </c>
      <c r="AJ61" s="365">
        <v>0</v>
      </c>
      <c r="AK61" s="365">
        <v>0</v>
      </c>
      <c r="AL61" s="365">
        <v>0</v>
      </c>
      <c r="AM61" s="365">
        <v>0</v>
      </c>
      <c r="AN61" s="366">
        <f>IF(AO61/8=ROUNDDOWN(AO61/8,0),AO61/8,ROUNDDOWN(AO61/8,0)+1)</f>
        <v>1</v>
      </c>
      <c r="AO61" s="253">
        <f>SUM(AH61:AM61)</f>
        <v>1</v>
      </c>
    </row>
    <row r="62" spans="1:41" ht="18" customHeight="1" thickTop="1" thickBot="1">
      <c r="T62" s="24"/>
      <c r="U62" s="416" t="s">
        <v>313</v>
      </c>
      <c r="V62" s="297" t="s">
        <v>281</v>
      </c>
      <c r="W62" s="156">
        <v>0</v>
      </c>
      <c r="X62" s="156">
        <v>0</v>
      </c>
      <c r="Y62" s="156">
        <v>0</v>
      </c>
      <c r="Z62" s="156">
        <v>0</v>
      </c>
      <c r="AA62" s="156">
        <v>0</v>
      </c>
      <c r="AB62" s="156">
        <v>2</v>
      </c>
      <c r="AC62" s="157">
        <f>IF(AD62/8=ROUNDDOWN(AD62/8,0),AD62/8,ROUNDDOWN(AD62/8,0)+1)</f>
        <v>1</v>
      </c>
      <c r="AD62" s="158">
        <f>SUM(W62:AB62)</f>
        <v>2</v>
      </c>
      <c r="AE62" s="149" t="str">
        <f t="shared" si="21"/>
        <v>計</v>
      </c>
      <c r="AF62" s="418"/>
      <c r="AG62" s="164" t="s">
        <v>292</v>
      </c>
      <c r="AH62" s="165">
        <f>SUM(AH59:AH61)</f>
        <v>3</v>
      </c>
      <c r="AI62" s="165">
        <f t="shared" ref="AI62:AM62" si="46">SUM(AI59:AI61)</f>
        <v>1</v>
      </c>
      <c r="AJ62" s="165">
        <f t="shared" si="46"/>
        <v>1</v>
      </c>
      <c r="AK62" s="165">
        <f t="shared" si="46"/>
        <v>1</v>
      </c>
      <c r="AL62" s="165">
        <f t="shared" si="46"/>
        <v>3</v>
      </c>
      <c r="AM62" s="165">
        <f t="shared" si="46"/>
        <v>5</v>
      </c>
      <c r="AN62" s="166">
        <f>SUM(AN59:AN61)</f>
        <v>4</v>
      </c>
      <c r="AO62" s="167">
        <f>SUM(AO59:AO61)</f>
        <v>14</v>
      </c>
    </row>
    <row r="63" spans="1:41" ht="18" customHeight="1" thickBot="1">
      <c r="T63" s="24"/>
      <c r="U63" s="417"/>
      <c r="V63" s="183" t="s">
        <v>285</v>
      </c>
      <c r="W63" s="160">
        <v>0</v>
      </c>
      <c r="X63" s="160">
        <v>0</v>
      </c>
      <c r="Y63" s="160">
        <v>0</v>
      </c>
      <c r="Z63" s="160">
        <v>0</v>
      </c>
      <c r="AA63" s="160">
        <v>1</v>
      </c>
      <c r="AB63" s="160">
        <v>1</v>
      </c>
      <c r="AC63" s="163">
        <f>IF(AD63/8=ROUNDDOWN(AD63/8,0),AD63/8,ROUNDDOWN(AD63/8,0)+1)</f>
        <v>1</v>
      </c>
      <c r="AD63" s="162">
        <f>SUM(W63:AB63)</f>
        <v>2</v>
      </c>
      <c r="AE63" s="149" t="str">
        <f t="shared" si="21"/>
        <v>知的</v>
      </c>
      <c r="AF63" s="416" t="s">
        <v>332</v>
      </c>
      <c r="AG63" s="171" t="s">
        <v>281</v>
      </c>
      <c r="AH63" s="154">
        <v>0</v>
      </c>
      <c r="AI63" s="154">
        <v>0</v>
      </c>
      <c r="AJ63" s="154">
        <v>0</v>
      </c>
      <c r="AK63" s="154">
        <v>0</v>
      </c>
      <c r="AL63" s="154">
        <v>0</v>
      </c>
      <c r="AM63" s="154">
        <v>1</v>
      </c>
      <c r="AN63" s="157">
        <f>IF(AO63/8=ROUNDDOWN(AO63/8,0),AO63/8,ROUNDDOWN(AO63/8,0)+1)</f>
        <v>1</v>
      </c>
      <c r="AO63" s="158">
        <f>SUM(AH63:AM63)</f>
        <v>1</v>
      </c>
    </row>
    <row r="64" spans="1:41" ht="18" customHeight="1" thickTop="1" thickBot="1">
      <c r="T64" s="24"/>
      <c r="U64" s="418"/>
      <c r="V64" s="182" t="s">
        <v>292</v>
      </c>
      <c r="W64" s="170">
        <f t="shared" ref="W64:AD64" si="47">SUM(W62:W63)</f>
        <v>0</v>
      </c>
      <c r="X64" s="170">
        <f t="shared" si="47"/>
        <v>0</v>
      </c>
      <c r="Y64" s="170">
        <f t="shared" si="47"/>
        <v>0</v>
      </c>
      <c r="Z64" s="170">
        <f t="shared" si="47"/>
        <v>0</v>
      </c>
      <c r="AA64" s="170">
        <f t="shared" si="47"/>
        <v>1</v>
      </c>
      <c r="AB64" s="170">
        <f t="shared" si="47"/>
        <v>3</v>
      </c>
      <c r="AC64" s="166">
        <f t="shared" si="47"/>
        <v>2</v>
      </c>
      <c r="AD64" s="167">
        <f t="shared" si="47"/>
        <v>4</v>
      </c>
      <c r="AE64" s="149" t="str">
        <f t="shared" si="21"/>
        <v>情緒</v>
      </c>
      <c r="AF64" s="417"/>
      <c r="AG64" s="174" t="s">
        <v>285</v>
      </c>
      <c r="AH64" s="176">
        <v>0</v>
      </c>
      <c r="AI64" s="176">
        <v>0</v>
      </c>
      <c r="AJ64" s="176">
        <v>0</v>
      </c>
      <c r="AK64" s="176">
        <v>0</v>
      </c>
      <c r="AL64" s="176">
        <v>1</v>
      </c>
      <c r="AM64" s="176">
        <v>0</v>
      </c>
      <c r="AN64" s="163">
        <f>IF(AO64/8=ROUNDDOWN(AO64/8,0),AO64/8,ROUNDDOWN(AO64/8,0)+1)</f>
        <v>1</v>
      </c>
      <c r="AO64" s="162">
        <f>SUM(AH64:AM64)</f>
        <v>1</v>
      </c>
    </row>
    <row r="65" spans="20:41" ht="18" customHeight="1" thickTop="1" thickBot="1">
      <c r="T65" s="24"/>
      <c r="U65" s="408" t="s">
        <v>339</v>
      </c>
      <c r="V65" s="171" t="s">
        <v>298</v>
      </c>
      <c r="W65" s="173">
        <v>0</v>
      </c>
      <c r="X65" s="173">
        <v>1</v>
      </c>
      <c r="Y65" s="173">
        <v>1</v>
      </c>
      <c r="Z65" s="173">
        <v>0</v>
      </c>
      <c r="AA65" s="173"/>
      <c r="AB65" s="173">
        <v>0</v>
      </c>
      <c r="AC65" s="177">
        <f>IF(AD65/8=ROUNDDOWN(AD65/8,0),AD65/8,ROUNDDOWN(AD65/8,0)+1)</f>
        <v>1</v>
      </c>
      <c r="AD65" s="158">
        <f>SUM(W65:AB65)</f>
        <v>2</v>
      </c>
      <c r="AE65" s="149" t="str">
        <f t="shared" si="21"/>
        <v>計</v>
      </c>
      <c r="AF65" s="413"/>
      <c r="AG65" s="182" t="s">
        <v>292</v>
      </c>
      <c r="AH65" s="170">
        <f>SUM(AH63:AH64)</f>
        <v>0</v>
      </c>
      <c r="AI65" s="170">
        <f t="shared" ref="AI65:AN65" si="48">SUM(AI63:AI64)</f>
        <v>0</v>
      </c>
      <c r="AJ65" s="170">
        <f t="shared" si="48"/>
        <v>0</v>
      </c>
      <c r="AK65" s="170">
        <f t="shared" si="48"/>
        <v>0</v>
      </c>
      <c r="AL65" s="170">
        <f t="shared" si="48"/>
        <v>1</v>
      </c>
      <c r="AM65" s="191">
        <f t="shared" si="48"/>
        <v>1</v>
      </c>
      <c r="AN65" s="192">
        <f t="shared" si="48"/>
        <v>2</v>
      </c>
      <c r="AO65" s="167">
        <f>SUM(AO63:AO64)</f>
        <v>2</v>
      </c>
    </row>
    <row r="66" spans="20:41" ht="18" customHeight="1" thickBot="1">
      <c r="T66" s="24"/>
      <c r="U66" s="409"/>
      <c r="V66" s="174" t="s">
        <v>285</v>
      </c>
      <c r="W66" s="175">
        <v>0</v>
      </c>
      <c r="X66" s="175">
        <v>1</v>
      </c>
      <c r="Y66" s="175">
        <v>1</v>
      </c>
      <c r="Z66" s="175">
        <v>0</v>
      </c>
      <c r="AA66" s="175">
        <v>1</v>
      </c>
      <c r="AB66" s="175">
        <v>1</v>
      </c>
      <c r="AC66" s="184">
        <f>IF(AD66/8=ROUNDDOWN(AD66/8,0),AD66/8,ROUNDDOWN(AD66/8,0)+1)</f>
        <v>1</v>
      </c>
      <c r="AD66" s="162">
        <f>SUM(W66:AB66)</f>
        <v>4</v>
      </c>
      <c r="AE66" s="149" t="str">
        <f t="shared" si="21"/>
        <v>知的</v>
      </c>
      <c r="AF66" s="193" t="s">
        <v>308</v>
      </c>
      <c r="AG66" s="194">
        <f>COUNTIF($V$6:$V$67,AF66)+COUNTIF($AG$6:$AG$64,AF66)</f>
        <v>39</v>
      </c>
      <c r="AH66" s="195">
        <f>SUMIF(($V$6:$V$67),$AF66,(W$6:W$67))+SUMIF(($AG$6:$AG$65),$AF66,(AH$6:AH$65))</f>
        <v>31</v>
      </c>
      <c r="AI66" s="195">
        <f t="shared" ref="AI66:AM70" si="49">SUMIF(($V$6:$V$67),$AF66,(X$6:X$67))+SUMIF(($AG$6:$AG$65),$AF66,(AI$6:AI$65))</f>
        <v>17</v>
      </c>
      <c r="AJ66" s="195">
        <f t="shared" si="49"/>
        <v>31</v>
      </c>
      <c r="AK66" s="195">
        <f t="shared" si="49"/>
        <v>41</v>
      </c>
      <c r="AL66" s="195">
        <f t="shared" si="49"/>
        <v>36</v>
      </c>
      <c r="AM66" s="195">
        <f t="shared" si="49"/>
        <v>39</v>
      </c>
      <c r="AN66" s="196">
        <f>SUMIF(($V$6:$V$67),$AF66,(AC$6:AC$67))+SUMIF(($AG$6:$AG$65),$AF66,(AN$6:AN$65))</f>
        <v>44</v>
      </c>
      <c r="AO66" s="197">
        <f>SUMIF(($V$6:$V$67),$AF66,(AD$6:AD$67))+SUMIF(($AG$6:$AG$65),$AF66,(AO$6:AO$65))</f>
        <v>195</v>
      </c>
    </row>
    <row r="67" spans="20:41" ht="18" customHeight="1" thickTop="1" thickBot="1">
      <c r="T67" s="24"/>
      <c r="U67" s="410"/>
      <c r="V67" s="164" t="s">
        <v>287</v>
      </c>
      <c r="W67" s="165">
        <f t="shared" ref="W67:AC67" si="50">SUM(W65:W66)</f>
        <v>0</v>
      </c>
      <c r="X67" s="165">
        <f t="shared" si="50"/>
        <v>2</v>
      </c>
      <c r="Y67" s="165">
        <f t="shared" si="50"/>
        <v>2</v>
      </c>
      <c r="Z67" s="165">
        <f t="shared" si="50"/>
        <v>0</v>
      </c>
      <c r="AA67" s="165">
        <f t="shared" si="50"/>
        <v>1</v>
      </c>
      <c r="AB67" s="165">
        <f t="shared" si="50"/>
        <v>1</v>
      </c>
      <c r="AC67" s="166">
        <f t="shared" si="50"/>
        <v>2</v>
      </c>
      <c r="AD67" s="167">
        <f>SUM(W67:AB67)</f>
        <v>6</v>
      </c>
      <c r="AE67" s="149" t="str">
        <f>V65</f>
        <v>知的</v>
      </c>
      <c r="AF67" s="198" t="s">
        <v>338</v>
      </c>
      <c r="AG67" s="199">
        <f>COUNTIF($V$6:$V$67,AF67)+COUNTIF($AG$6:$AG$64,AF67)</f>
        <v>38</v>
      </c>
      <c r="AH67" s="200">
        <f>SUMIF(($V$6:$V$67),$AF67,(W$6:W$67))+SUMIF(($AG$6:$AG$65),$AF67,(AH$6:AH$65))</f>
        <v>44</v>
      </c>
      <c r="AI67" s="200">
        <f t="shared" si="49"/>
        <v>53</v>
      </c>
      <c r="AJ67" s="200">
        <f t="shared" si="49"/>
        <v>48</v>
      </c>
      <c r="AK67" s="200">
        <f t="shared" si="49"/>
        <v>61</v>
      </c>
      <c r="AL67" s="200">
        <f t="shared" si="49"/>
        <v>55</v>
      </c>
      <c r="AM67" s="200">
        <f t="shared" si="49"/>
        <v>61</v>
      </c>
      <c r="AN67" s="201">
        <f>SUMIF(($V$6:$V$67),$AF67,(AC$6:AC$67))+SUMIF(($AG$6:$AG$65),$AF67,(AN$6:AN$65))</f>
        <v>60</v>
      </c>
      <c r="AO67" s="202">
        <f>SUMIF(($V$6:$V$67),$AF67,(AD$6:AD$67))+SUMIF(($AG$6:$AG$64),$AF67,(AO$6:AO$64))</f>
        <v>322</v>
      </c>
    </row>
    <row r="68" spans="20:41" ht="18" customHeight="1">
      <c r="T68" s="24"/>
      <c r="AE68" s="149" t="str">
        <f>V66</f>
        <v>情緒</v>
      </c>
      <c r="AF68" s="198" t="s">
        <v>311</v>
      </c>
      <c r="AG68" s="199">
        <f>COUNTIF($V$6:$V$67,AF68)+COUNTIF($AG$6:$AG$64,AF68)</f>
        <v>2</v>
      </c>
      <c r="AH68" s="200">
        <f>SUMIF(($V$6:$V$67),$AF68,(W$6:W$67))+SUMIF(($AG$6:$AG$65),$AF68,(AH$6:AH$65))</f>
        <v>1</v>
      </c>
      <c r="AI68" s="200">
        <f t="shared" si="49"/>
        <v>0</v>
      </c>
      <c r="AJ68" s="200">
        <f t="shared" si="49"/>
        <v>0</v>
      </c>
      <c r="AK68" s="200">
        <f t="shared" si="49"/>
        <v>0</v>
      </c>
      <c r="AL68" s="200">
        <f t="shared" si="49"/>
        <v>1</v>
      </c>
      <c r="AM68" s="200">
        <f t="shared" si="49"/>
        <v>1</v>
      </c>
      <c r="AN68" s="201">
        <f>SUMIF(($V$6:$V$67),$AF68,(AC$6:AC$67))+SUMIF(($AG$6:$AG$65),$AF68,(AN$6:AN$65))</f>
        <v>2</v>
      </c>
      <c r="AO68" s="202">
        <f>SUMIF(($V$6:$V$67),$AF68,(AD$6:AD$67))+SUMIF(($AG$6:$AG$65),$AF68,(AO$6:AO$65))</f>
        <v>3</v>
      </c>
    </row>
    <row r="69" spans="20:41" ht="18" customHeight="1">
      <c r="AE69" s="149" t="str">
        <f>V67</f>
        <v>計</v>
      </c>
      <c r="AF69" s="203" t="s">
        <v>340</v>
      </c>
      <c r="AG69" s="199">
        <f>COUNTIF($V$6:$V$67,AF69)+COUNTIF($AG$6:$AG$64,AF69)</f>
        <v>3</v>
      </c>
      <c r="AH69" s="200">
        <f>SUMIF(($V$6:$V$67),$AF69,(W$6:W$67))+SUMIF(($AG$6:$AG$65),$AF69,(AH$6:AH$65))</f>
        <v>2</v>
      </c>
      <c r="AI69" s="200">
        <f t="shared" si="49"/>
        <v>1</v>
      </c>
      <c r="AJ69" s="200">
        <f t="shared" si="49"/>
        <v>0</v>
      </c>
      <c r="AK69" s="200">
        <f t="shared" si="49"/>
        <v>0</v>
      </c>
      <c r="AL69" s="200">
        <f t="shared" si="49"/>
        <v>1</v>
      </c>
      <c r="AM69" s="200">
        <f t="shared" si="49"/>
        <v>0</v>
      </c>
      <c r="AN69" s="201">
        <f>SUMIF(($V$6:$V$67),$AF69,(AC$6:AC$67))+SUMIF(($AG$6:$AG$65),$AF69,(AN$6:AN$65))</f>
        <v>3</v>
      </c>
      <c r="AO69" s="202">
        <f>SUMIF(($V$6:$V$67),$AF69,(AD$6:AD$67))+SUMIF(($AG$6:$AG$65),$AF69,(AO$6:AO$65))</f>
        <v>4</v>
      </c>
    </row>
    <row r="70" spans="20:41" ht="18" customHeight="1" thickBot="1">
      <c r="AE70" s="149"/>
      <c r="AF70" s="204" t="s">
        <v>343</v>
      </c>
      <c r="AG70" s="205">
        <f>COUNTIF($V$6:$V$67,AF70)+COUNTIF($AG$6:$AG$64,AF70)</f>
        <v>1</v>
      </c>
      <c r="AH70" s="206">
        <f>SUMIF(($V$6:$V$67),$AF70,(W$6:W$67))+SUMIF(($AG$6:$AG$65),$AF70,(AH$6:AH$65))</f>
        <v>0</v>
      </c>
      <c r="AI70" s="206">
        <f t="shared" si="49"/>
        <v>0</v>
      </c>
      <c r="AJ70" s="206">
        <f t="shared" si="49"/>
        <v>1</v>
      </c>
      <c r="AK70" s="206">
        <f t="shared" si="49"/>
        <v>0</v>
      </c>
      <c r="AL70" s="206">
        <f t="shared" si="49"/>
        <v>0</v>
      </c>
      <c r="AM70" s="206">
        <f t="shared" si="49"/>
        <v>0</v>
      </c>
      <c r="AN70" s="207">
        <f>SUMIF(($V$6:$V$67),$AF70,(AC$6:AC$67))+SUMIF(($AG$6:$AG$64),$AF70,(AN$6:AN$64))</f>
        <v>1</v>
      </c>
      <c r="AO70" s="208">
        <f>SUMIF(($V$6:$V$67),$AF70,(AD$6:AD$67))+SUMIF(($AG$6:$AG$65),$AF70,(AO$6:AO$65))</f>
        <v>1</v>
      </c>
    </row>
    <row r="71" spans="20:41" ht="18" customHeight="1">
      <c r="AE71" s="149" t="str">
        <f>AG6</f>
        <v>知的</v>
      </c>
      <c r="AF71" s="411" t="s">
        <v>341</v>
      </c>
      <c r="AG71" s="412"/>
      <c r="AH71" s="209"/>
      <c r="AI71" s="176"/>
      <c r="AJ71" s="176"/>
      <c r="AK71" s="176"/>
      <c r="AL71" s="176"/>
      <c r="AM71" s="176"/>
      <c r="AN71" s="184"/>
      <c r="AO71" s="181"/>
    </row>
    <row r="72" spans="20:41" ht="18" customHeight="1" thickBot="1">
      <c r="U72" s="148"/>
      <c r="AE72" s="149" t="str">
        <f>AG7</f>
        <v>情緒</v>
      </c>
      <c r="AF72" s="413"/>
      <c r="AG72" s="414"/>
      <c r="AH72" s="210">
        <f>SUM(AH66:AH70)</f>
        <v>78</v>
      </c>
      <c r="AI72" s="211">
        <f t="shared" ref="AI72:AM72" si="51">SUM(AI66:AI70)</f>
        <v>71</v>
      </c>
      <c r="AJ72" s="211">
        <f t="shared" si="51"/>
        <v>80</v>
      </c>
      <c r="AK72" s="211">
        <f t="shared" si="51"/>
        <v>102</v>
      </c>
      <c r="AL72" s="211">
        <f t="shared" si="51"/>
        <v>93</v>
      </c>
      <c r="AM72" s="211">
        <f t="shared" si="51"/>
        <v>101</v>
      </c>
      <c r="AN72" s="212">
        <f>SUM(AN66:AN70)</f>
        <v>110</v>
      </c>
      <c r="AO72" s="213">
        <f>SUM(AO66:AO70)</f>
        <v>525</v>
      </c>
    </row>
    <row r="73" spans="20:41" ht="18" customHeight="1">
      <c r="U73" s="215"/>
      <c r="V73" s="148"/>
      <c r="W73" s="216"/>
      <c r="X73" s="216"/>
      <c r="Y73" s="216"/>
      <c r="AE73" s="149" t="str">
        <f>AG8</f>
        <v>計</v>
      </c>
      <c r="AF73" s="214"/>
    </row>
    <row r="74" spans="20:41" ht="18" customHeight="1"/>
    <row r="75" spans="20:41" ht="18" customHeight="1"/>
    <row r="76" spans="20:41" ht="18" customHeight="1"/>
    <row r="77" spans="20:41" ht="18" customHeight="1"/>
    <row r="78" spans="20:41" ht="18" customHeight="1">
      <c r="AF78" s="144"/>
    </row>
    <row r="79" spans="20:41" ht="18" customHeight="1">
      <c r="AF79" s="144"/>
    </row>
    <row r="80" spans="20:41" ht="18" customHeight="1">
      <c r="AF80" s="144"/>
    </row>
    <row r="81" spans="32:32" ht="18" customHeight="1">
      <c r="AF81" s="144"/>
    </row>
    <row r="82" spans="32:32" ht="18" customHeight="1">
      <c r="AF82" s="144"/>
    </row>
    <row r="83" spans="32:32" ht="18" customHeight="1">
      <c r="AF83" s="144"/>
    </row>
    <row r="84" spans="32:32" ht="18" customHeight="1">
      <c r="AF84" s="144"/>
    </row>
    <row r="85" spans="32:32" ht="18" customHeight="1">
      <c r="AF85" s="144"/>
    </row>
    <row r="86" spans="32:32" ht="18" customHeight="1">
      <c r="AF86" s="144"/>
    </row>
    <row r="87" spans="32:32" ht="18" customHeight="1">
      <c r="AF87" s="144"/>
    </row>
    <row r="88" spans="32:32" ht="18" customHeight="1">
      <c r="AF88" s="144"/>
    </row>
    <row r="89" spans="32:32" ht="18" customHeight="1">
      <c r="AF89" s="144"/>
    </row>
    <row r="90" spans="32:32" ht="18" customHeight="1"/>
    <row r="91" spans="32:32" ht="18" customHeight="1"/>
    <row r="92" spans="32:32" ht="18" customHeight="1"/>
    <row r="93" spans="32:32" ht="18" customHeight="1"/>
  </sheetData>
  <mergeCells count="88">
    <mergeCell ref="A2:G2"/>
    <mergeCell ref="AK2:AO2"/>
    <mergeCell ref="A3:B4"/>
    <mergeCell ref="E3:S3"/>
    <mergeCell ref="U3:AD3"/>
    <mergeCell ref="AF3:AO3"/>
    <mergeCell ref="E4:E5"/>
    <mergeCell ref="F4:G4"/>
    <mergeCell ref="H4:I4"/>
    <mergeCell ref="J4:K4"/>
    <mergeCell ref="L4:M4"/>
    <mergeCell ref="N4:O4"/>
    <mergeCell ref="P4:Q4"/>
    <mergeCell ref="U4:U5"/>
    <mergeCell ref="V4:V5"/>
    <mergeCell ref="AC4:AD4"/>
    <mergeCell ref="AL4:AL5"/>
    <mergeCell ref="AM4:AM5"/>
    <mergeCell ref="AN4:AO4"/>
    <mergeCell ref="U6:U8"/>
    <mergeCell ref="AF6:AF8"/>
    <mergeCell ref="AF4:AF5"/>
    <mergeCell ref="AG4:AG5"/>
    <mergeCell ref="AH4:AH5"/>
    <mergeCell ref="AI4:AI5"/>
    <mergeCell ref="AJ4:AJ5"/>
    <mergeCell ref="AK4:AK5"/>
    <mergeCell ref="X4:X5"/>
    <mergeCell ref="Y4:Y5"/>
    <mergeCell ref="Z4:Z5"/>
    <mergeCell ref="AA4:AA5"/>
    <mergeCell ref="AB4:AB5"/>
    <mergeCell ref="AF19:AF21"/>
    <mergeCell ref="AF22:AF24"/>
    <mergeCell ref="U18:U20"/>
    <mergeCell ref="AF16:AF18"/>
    <mergeCell ref="U21:U23"/>
    <mergeCell ref="U24:U26"/>
    <mergeCell ref="AF25:AF27"/>
    <mergeCell ref="U27:U30"/>
    <mergeCell ref="AF28:AF30"/>
    <mergeCell ref="W4:W5"/>
    <mergeCell ref="U9:U11"/>
    <mergeCell ref="AF9:AF12"/>
    <mergeCell ref="U12:U14"/>
    <mergeCell ref="AF13:AF15"/>
    <mergeCell ref="U15:U17"/>
    <mergeCell ref="AF31:AF33"/>
    <mergeCell ref="U31:U33"/>
    <mergeCell ref="AF34:AF36"/>
    <mergeCell ref="U34:U36"/>
    <mergeCell ref="A45:A46"/>
    <mergeCell ref="B45:B46"/>
    <mergeCell ref="E45:E46"/>
    <mergeCell ref="F45:F46"/>
    <mergeCell ref="G45:G46"/>
    <mergeCell ref="H45:H46"/>
    <mergeCell ref="I45:I46"/>
    <mergeCell ref="J45:J46"/>
    <mergeCell ref="AF37:AF39"/>
    <mergeCell ref="U37:U39"/>
    <mergeCell ref="U40:U42"/>
    <mergeCell ref="AF44:AF46"/>
    <mergeCell ref="U49:U51"/>
    <mergeCell ref="AF51:AF53"/>
    <mergeCell ref="K45:K46"/>
    <mergeCell ref="L45:L46"/>
    <mergeCell ref="M45:M46"/>
    <mergeCell ref="N45:N46"/>
    <mergeCell ref="O45:O46"/>
    <mergeCell ref="P45:P46"/>
    <mergeCell ref="Q45:Q46"/>
    <mergeCell ref="R45:R46"/>
    <mergeCell ref="S45:S46"/>
    <mergeCell ref="AF47:AF50"/>
    <mergeCell ref="U46:U48"/>
    <mergeCell ref="U43:U45"/>
    <mergeCell ref="AF40:AF43"/>
    <mergeCell ref="U65:U67"/>
    <mergeCell ref="AF71:AG72"/>
    <mergeCell ref="U52:U54"/>
    <mergeCell ref="AF54:AF56"/>
    <mergeCell ref="U55:U58"/>
    <mergeCell ref="AF57:AF58"/>
    <mergeCell ref="U59:U61"/>
    <mergeCell ref="AF63:AF65"/>
    <mergeCell ref="U62:U64"/>
    <mergeCell ref="AF59:AF62"/>
  </mergeCells>
  <phoneticPr fontId="2"/>
  <conditionalFormatting sqref="H25">
    <cfRule type="expression" dxfId="38" priority="4" stopIfTrue="1">
      <formula>ROUNDUP(I25/35,0)&gt;ROUNDUP(I25/40,0)</formula>
    </cfRule>
  </conditionalFormatting>
  <conditionalFormatting sqref="P26">
    <cfRule type="expression" dxfId="37" priority="5" stopIfTrue="1">
      <formula>ROUNDUP(Q26/35,0)&gt;ROUNDUP(Q26/40,0)</formula>
    </cfRule>
  </conditionalFormatting>
  <conditionalFormatting sqref="P43">
    <cfRule type="expression" dxfId="36" priority="3" stopIfTrue="1">
      <formula>ROUNDUP(Q43/35,0)&gt;ROUNDUP(Q43/40,0)</formula>
    </cfRule>
  </conditionalFormatting>
  <conditionalFormatting sqref="A47:B47">
    <cfRule type="expression" dxfId="35" priority="7" stopIfTrue="1">
      <formula>A47&gt;R47</formula>
    </cfRule>
  </conditionalFormatting>
  <conditionalFormatting sqref="A6:B43">
    <cfRule type="expression" dxfId="34" priority="1" stopIfTrue="1">
      <formula>A6&gt;R6</formula>
    </cfRule>
  </conditionalFormatting>
  <conditionalFormatting sqref="A44:B44">
    <cfRule type="expression" dxfId="33" priority="2" stopIfTrue="1">
      <formula>A44&gt;R44</formula>
    </cfRule>
  </conditionalFormatting>
  <conditionalFormatting sqref="Q43">
    <cfRule type="expression" dxfId="32" priority="8" stopIfTrue="1">
      <formula>ROUNDUP(#REF!/35,0)&gt;ROUNDUP(#REF!/40,0)</formula>
    </cfRule>
  </conditionalFormatting>
  <printOptions horizontalCentered="1"/>
  <pageMargins left="0.70866141732283472" right="0.70866141732283472" top="0.27559055118110237" bottom="0.11811023622047245" header="0.31496062992125984" footer="0.31496062992125984"/>
  <pageSetup paperSize="8" scale="61" fitToWidth="0" orientation="landscape" horizontalDpi="0" verticalDpi="0" r:id="rId1"/>
  <rowBreaks count="1" manualBreakCount="1">
    <brk id="70" max="4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B2731-347C-4E8D-90F9-C097E9AAD7B5}">
  <sheetPr>
    <tabColor theme="8" tint="0.59999389629810485"/>
    <pageSetUpPr fitToPage="1"/>
  </sheetPr>
  <dimension ref="A1:AO93"/>
  <sheetViews>
    <sheetView showZeros="0" tabSelected="1" view="pageBreakPreview" zoomScale="87" zoomScaleNormal="100" zoomScaleSheetLayoutView="100" workbookViewId="0">
      <selection activeCell="E3" sqref="E3:S3"/>
    </sheetView>
  </sheetViews>
  <sheetFormatPr defaultRowHeight="14.25"/>
  <cols>
    <col min="1" max="1" width="5.625" style="14" customWidth="1"/>
    <col min="2" max="2" width="9" style="14"/>
    <col min="3" max="3" width="3.75" style="15" customWidth="1"/>
    <col min="4" max="4" width="11.875" style="15" hidden="1" customWidth="1"/>
    <col min="5" max="5" width="9.375" style="16" customWidth="1"/>
    <col min="6" max="6" width="5.5" style="17" customWidth="1"/>
    <col min="7" max="7" width="6.875" style="17" customWidth="1"/>
    <col min="8" max="8" width="5.5" style="17" customWidth="1"/>
    <col min="9" max="9" width="6.875" style="17" customWidth="1"/>
    <col min="10" max="10" width="5.5" style="17" customWidth="1"/>
    <col min="11" max="11" width="6.875" style="17" customWidth="1"/>
    <col min="12" max="12" width="5.5" style="17" customWidth="1"/>
    <col min="13" max="13" width="6.875" style="17" customWidth="1"/>
    <col min="14" max="14" width="5.5" style="17" customWidth="1"/>
    <col min="15" max="15" width="6.875" style="17" customWidth="1"/>
    <col min="16" max="16" width="5.5" style="17" customWidth="1"/>
    <col min="17" max="17" width="6.875" style="17" customWidth="1"/>
    <col min="18" max="18" width="5.5" style="14" customWidth="1"/>
    <col min="19" max="19" width="7.5" style="14" customWidth="1"/>
    <col min="20" max="20" width="5" style="18" customWidth="1"/>
    <col min="21" max="21" width="9.0625" style="143" customWidth="1"/>
    <col min="22" max="22" width="5.5625" style="144" customWidth="1"/>
    <col min="23" max="23" width="4.8125" style="144" customWidth="1"/>
    <col min="24" max="28" width="4.6875" style="144" customWidth="1"/>
    <col min="29" max="29" width="4.75" style="144" customWidth="1"/>
    <col min="30" max="30" width="5.625" style="144" customWidth="1"/>
    <col min="31" max="31" width="2.9375" style="145" customWidth="1"/>
    <col min="32" max="32" width="9.0625" style="143" customWidth="1"/>
    <col min="33" max="33" width="5.5625" style="144" customWidth="1"/>
    <col min="34" max="36" width="4.6875" style="144" customWidth="1"/>
    <col min="37" max="37" width="5.0625" style="144" customWidth="1"/>
    <col min="38" max="38" width="4.6875" style="144" customWidth="1"/>
    <col min="39" max="39" width="5.1875" style="144" customWidth="1"/>
    <col min="40" max="41" width="5.625" style="144" customWidth="1"/>
    <col min="42" max="253" width="9" style="14"/>
    <col min="254" max="254" width="5.625" style="14" customWidth="1"/>
    <col min="255" max="255" width="9" style="14"/>
    <col min="256" max="256" width="3.75" style="14" customWidth="1"/>
    <col min="257" max="257" width="0" style="14" hidden="1" customWidth="1"/>
    <col min="258" max="258" width="9.375" style="14" customWidth="1"/>
    <col min="259" max="259" width="5.5" style="14" customWidth="1"/>
    <col min="260" max="260" width="6.875" style="14" customWidth="1"/>
    <col min="261" max="261" width="5.5" style="14" customWidth="1"/>
    <col min="262" max="262" width="6.875" style="14" customWidth="1"/>
    <col min="263" max="263" width="5.5" style="14" customWidth="1"/>
    <col min="264" max="264" width="6.875" style="14" customWidth="1"/>
    <col min="265" max="265" width="5.5" style="14" customWidth="1"/>
    <col min="266" max="266" width="6.875" style="14" customWidth="1"/>
    <col min="267" max="267" width="5.5" style="14" customWidth="1"/>
    <col min="268" max="268" width="6.875" style="14" customWidth="1"/>
    <col min="269" max="269" width="5.5" style="14" customWidth="1"/>
    <col min="270" max="270" width="6.875" style="14" customWidth="1"/>
    <col min="271" max="271" width="5.5" style="14" customWidth="1"/>
    <col min="272" max="272" width="7.5" style="14" customWidth="1"/>
    <col min="273" max="273" width="5" style="14" customWidth="1"/>
    <col min="274" max="274" width="9" style="14"/>
    <col min="275" max="275" width="5.5" style="14" customWidth="1"/>
    <col min="276" max="281" width="4.625" style="14" customWidth="1"/>
    <col min="282" max="282" width="4.75" style="14" customWidth="1"/>
    <col min="283" max="283" width="5.625" style="14" customWidth="1"/>
    <col min="284" max="284" width="2.875" style="14" customWidth="1"/>
    <col min="285" max="285" width="9" style="14"/>
    <col min="286" max="286" width="5.5" style="14" customWidth="1"/>
    <col min="287" max="292" width="4.625" style="14" customWidth="1"/>
    <col min="293" max="293" width="4.75" style="14" customWidth="1"/>
    <col min="294" max="294" width="5.625" style="14" customWidth="1"/>
    <col min="295" max="509" width="9" style="14"/>
    <col min="510" max="510" width="5.625" style="14" customWidth="1"/>
    <col min="511" max="511" width="9" style="14"/>
    <col min="512" max="512" width="3.75" style="14" customWidth="1"/>
    <col min="513" max="513" width="0" style="14" hidden="1" customWidth="1"/>
    <col min="514" max="514" width="9.375" style="14" customWidth="1"/>
    <col min="515" max="515" width="5.5" style="14" customWidth="1"/>
    <col min="516" max="516" width="6.875" style="14" customWidth="1"/>
    <col min="517" max="517" width="5.5" style="14" customWidth="1"/>
    <col min="518" max="518" width="6.875" style="14" customWidth="1"/>
    <col min="519" max="519" width="5.5" style="14" customWidth="1"/>
    <col min="520" max="520" width="6.875" style="14" customWidth="1"/>
    <col min="521" max="521" width="5.5" style="14" customWidth="1"/>
    <col min="522" max="522" width="6.875" style="14" customWidth="1"/>
    <col min="523" max="523" width="5.5" style="14" customWidth="1"/>
    <col min="524" max="524" width="6.875" style="14" customWidth="1"/>
    <col min="525" max="525" width="5.5" style="14" customWidth="1"/>
    <col min="526" max="526" width="6.875" style="14" customWidth="1"/>
    <col min="527" max="527" width="5.5" style="14" customWidth="1"/>
    <col min="528" max="528" width="7.5" style="14" customWidth="1"/>
    <col min="529" max="529" width="5" style="14" customWidth="1"/>
    <col min="530" max="530" width="9" style="14"/>
    <col min="531" max="531" width="5.5" style="14" customWidth="1"/>
    <col min="532" max="537" width="4.625" style="14" customWidth="1"/>
    <col min="538" max="538" width="4.75" style="14" customWidth="1"/>
    <col min="539" max="539" width="5.625" style="14" customWidth="1"/>
    <col min="540" max="540" width="2.875" style="14" customWidth="1"/>
    <col min="541" max="541" width="9" style="14"/>
    <col min="542" max="542" width="5.5" style="14" customWidth="1"/>
    <col min="543" max="548" width="4.625" style="14" customWidth="1"/>
    <col min="549" max="549" width="4.75" style="14" customWidth="1"/>
    <col min="550" max="550" width="5.625" style="14" customWidth="1"/>
    <col min="551" max="765" width="9" style="14"/>
    <col min="766" max="766" width="5.625" style="14" customWidth="1"/>
    <col min="767" max="767" width="9" style="14"/>
    <col min="768" max="768" width="3.75" style="14" customWidth="1"/>
    <col min="769" max="769" width="0" style="14" hidden="1" customWidth="1"/>
    <col min="770" max="770" width="9.375" style="14" customWidth="1"/>
    <col min="771" max="771" width="5.5" style="14" customWidth="1"/>
    <col min="772" max="772" width="6.875" style="14" customWidth="1"/>
    <col min="773" max="773" width="5.5" style="14" customWidth="1"/>
    <col min="774" max="774" width="6.875" style="14" customWidth="1"/>
    <col min="775" max="775" width="5.5" style="14" customWidth="1"/>
    <col min="776" max="776" width="6.875" style="14" customWidth="1"/>
    <col min="777" max="777" width="5.5" style="14" customWidth="1"/>
    <col min="778" max="778" width="6.875" style="14" customWidth="1"/>
    <col min="779" max="779" width="5.5" style="14" customWidth="1"/>
    <col min="780" max="780" width="6.875" style="14" customWidth="1"/>
    <col min="781" max="781" width="5.5" style="14" customWidth="1"/>
    <col min="782" max="782" width="6.875" style="14" customWidth="1"/>
    <col min="783" max="783" width="5.5" style="14" customWidth="1"/>
    <col min="784" max="784" width="7.5" style="14" customWidth="1"/>
    <col min="785" max="785" width="5" style="14" customWidth="1"/>
    <col min="786" max="786" width="9" style="14"/>
    <col min="787" max="787" width="5.5" style="14" customWidth="1"/>
    <col min="788" max="793" width="4.625" style="14" customWidth="1"/>
    <col min="794" max="794" width="4.75" style="14" customWidth="1"/>
    <col min="795" max="795" width="5.625" style="14" customWidth="1"/>
    <col min="796" max="796" width="2.875" style="14" customWidth="1"/>
    <col min="797" max="797" width="9" style="14"/>
    <col min="798" max="798" width="5.5" style="14" customWidth="1"/>
    <col min="799" max="804" width="4.625" style="14" customWidth="1"/>
    <col min="805" max="805" width="4.75" style="14" customWidth="1"/>
    <col min="806" max="806" width="5.625" style="14" customWidth="1"/>
    <col min="807" max="1021" width="9" style="14"/>
    <col min="1022" max="1022" width="5.625" style="14" customWidth="1"/>
    <col min="1023" max="1023" width="9" style="14"/>
    <col min="1024" max="1024" width="3.75" style="14" customWidth="1"/>
    <col min="1025" max="1025" width="0" style="14" hidden="1" customWidth="1"/>
    <col min="1026" max="1026" width="9.375" style="14" customWidth="1"/>
    <col min="1027" max="1027" width="5.5" style="14" customWidth="1"/>
    <col min="1028" max="1028" width="6.875" style="14" customWidth="1"/>
    <col min="1029" max="1029" width="5.5" style="14" customWidth="1"/>
    <col min="1030" max="1030" width="6.875" style="14" customWidth="1"/>
    <col min="1031" max="1031" width="5.5" style="14" customWidth="1"/>
    <col min="1032" max="1032" width="6.875" style="14" customWidth="1"/>
    <col min="1033" max="1033" width="5.5" style="14" customWidth="1"/>
    <col min="1034" max="1034" width="6.875" style="14" customWidth="1"/>
    <col min="1035" max="1035" width="5.5" style="14" customWidth="1"/>
    <col min="1036" max="1036" width="6.875" style="14" customWidth="1"/>
    <col min="1037" max="1037" width="5.5" style="14" customWidth="1"/>
    <col min="1038" max="1038" width="6.875" style="14" customWidth="1"/>
    <col min="1039" max="1039" width="5.5" style="14" customWidth="1"/>
    <col min="1040" max="1040" width="7.5" style="14" customWidth="1"/>
    <col min="1041" max="1041" width="5" style="14" customWidth="1"/>
    <col min="1042" max="1042" width="9" style="14"/>
    <col min="1043" max="1043" width="5.5" style="14" customWidth="1"/>
    <col min="1044" max="1049" width="4.625" style="14" customWidth="1"/>
    <col min="1050" max="1050" width="4.75" style="14" customWidth="1"/>
    <col min="1051" max="1051" width="5.625" style="14" customWidth="1"/>
    <col min="1052" max="1052" width="2.875" style="14" customWidth="1"/>
    <col min="1053" max="1053" width="9" style="14"/>
    <col min="1054" max="1054" width="5.5" style="14" customWidth="1"/>
    <col min="1055" max="1060" width="4.625" style="14" customWidth="1"/>
    <col min="1061" max="1061" width="4.75" style="14" customWidth="1"/>
    <col min="1062" max="1062" width="5.625" style="14" customWidth="1"/>
    <col min="1063" max="1277" width="9" style="14"/>
    <col min="1278" max="1278" width="5.625" style="14" customWidth="1"/>
    <col min="1279" max="1279" width="9" style="14"/>
    <col min="1280" max="1280" width="3.75" style="14" customWidth="1"/>
    <col min="1281" max="1281" width="0" style="14" hidden="1" customWidth="1"/>
    <col min="1282" max="1282" width="9.375" style="14" customWidth="1"/>
    <col min="1283" max="1283" width="5.5" style="14" customWidth="1"/>
    <col min="1284" max="1284" width="6.875" style="14" customWidth="1"/>
    <col min="1285" max="1285" width="5.5" style="14" customWidth="1"/>
    <col min="1286" max="1286" width="6.875" style="14" customWidth="1"/>
    <col min="1287" max="1287" width="5.5" style="14" customWidth="1"/>
    <col min="1288" max="1288" width="6.875" style="14" customWidth="1"/>
    <col min="1289" max="1289" width="5.5" style="14" customWidth="1"/>
    <col min="1290" max="1290" width="6.875" style="14" customWidth="1"/>
    <col min="1291" max="1291" width="5.5" style="14" customWidth="1"/>
    <col min="1292" max="1292" width="6.875" style="14" customWidth="1"/>
    <col min="1293" max="1293" width="5.5" style="14" customWidth="1"/>
    <col min="1294" max="1294" width="6.875" style="14" customWidth="1"/>
    <col min="1295" max="1295" width="5.5" style="14" customWidth="1"/>
    <col min="1296" max="1296" width="7.5" style="14" customWidth="1"/>
    <col min="1297" max="1297" width="5" style="14" customWidth="1"/>
    <col min="1298" max="1298" width="9" style="14"/>
    <col min="1299" max="1299" width="5.5" style="14" customWidth="1"/>
    <col min="1300" max="1305" width="4.625" style="14" customWidth="1"/>
    <col min="1306" max="1306" width="4.75" style="14" customWidth="1"/>
    <col min="1307" max="1307" width="5.625" style="14" customWidth="1"/>
    <col min="1308" max="1308" width="2.875" style="14" customWidth="1"/>
    <col min="1309" max="1309" width="9" style="14"/>
    <col min="1310" max="1310" width="5.5" style="14" customWidth="1"/>
    <col min="1311" max="1316" width="4.625" style="14" customWidth="1"/>
    <col min="1317" max="1317" width="4.75" style="14" customWidth="1"/>
    <col min="1318" max="1318" width="5.625" style="14" customWidth="1"/>
    <col min="1319" max="1533" width="9" style="14"/>
    <col min="1534" max="1534" width="5.625" style="14" customWidth="1"/>
    <col min="1535" max="1535" width="9" style="14"/>
    <col min="1536" max="1536" width="3.75" style="14" customWidth="1"/>
    <col min="1537" max="1537" width="0" style="14" hidden="1" customWidth="1"/>
    <col min="1538" max="1538" width="9.375" style="14" customWidth="1"/>
    <col min="1539" max="1539" width="5.5" style="14" customWidth="1"/>
    <col min="1540" max="1540" width="6.875" style="14" customWidth="1"/>
    <col min="1541" max="1541" width="5.5" style="14" customWidth="1"/>
    <col min="1542" max="1542" width="6.875" style="14" customWidth="1"/>
    <col min="1543" max="1543" width="5.5" style="14" customWidth="1"/>
    <col min="1544" max="1544" width="6.875" style="14" customWidth="1"/>
    <col min="1545" max="1545" width="5.5" style="14" customWidth="1"/>
    <col min="1546" max="1546" width="6.875" style="14" customWidth="1"/>
    <col min="1547" max="1547" width="5.5" style="14" customWidth="1"/>
    <col min="1548" max="1548" width="6.875" style="14" customWidth="1"/>
    <col min="1549" max="1549" width="5.5" style="14" customWidth="1"/>
    <col min="1550" max="1550" width="6.875" style="14" customWidth="1"/>
    <col min="1551" max="1551" width="5.5" style="14" customWidth="1"/>
    <col min="1552" max="1552" width="7.5" style="14" customWidth="1"/>
    <col min="1553" max="1553" width="5" style="14" customWidth="1"/>
    <col min="1554" max="1554" width="9" style="14"/>
    <col min="1555" max="1555" width="5.5" style="14" customWidth="1"/>
    <col min="1556" max="1561" width="4.625" style="14" customWidth="1"/>
    <col min="1562" max="1562" width="4.75" style="14" customWidth="1"/>
    <col min="1563" max="1563" width="5.625" style="14" customWidth="1"/>
    <col min="1564" max="1564" width="2.875" style="14" customWidth="1"/>
    <col min="1565" max="1565" width="9" style="14"/>
    <col min="1566" max="1566" width="5.5" style="14" customWidth="1"/>
    <col min="1567" max="1572" width="4.625" style="14" customWidth="1"/>
    <col min="1573" max="1573" width="4.75" style="14" customWidth="1"/>
    <col min="1574" max="1574" width="5.625" style="14" customWidth="1"/>
    <col min="1575" max="1789" width="9" style="14"/>
    <col min="1790" max="1790" width="5.625" style="14" customWidth="1"/>
    <col min="1791" max="1791" width="9" style="14"/>
    <col min="1792" max="1792" width="3.75" style="14" customWidth="1"/>
    <col min="1793" max="1793" width="0" style="14" hidden="1" customWidth="1"/>
    <col min="1794" max="1794" width="9.375" style="14" customWidth="1"/>
    <col min="1795" max="1795" width="5.5" style="14" customWidth="1"/>
    <col min="1796" max="1796" width="6.875" style="14" customWidth="1"/>
    <col min="1797" max="1797" width="5.5" style="14" customWidth="1"/>
    <col min="1798" max="1798" width="6.875" style="14" customWidth="1"/>
    <col min="1799" max="1799" width="5.5" style="14" customWidth="1"/>
    <col min="1800" max="1800" width="6.875" style="14" customWidth="1"/>
    <col min="1801" max="1801" width="5.5" style="14" customWidth="1"/>
    <col min="1802" max="1802" width="6.875" style="14" customWidth="1"/>
    <col min="1803" max="1803" width="5.5" style="14" customWidth="1"/>
    <col min="1804" max="1804" width="6.875" style="14" customWidth="1"/>
    <col min="1805" max="1805" width="5.5" style="14" customWidth="1"/>
    <col min="1806" max="1806" width="6.875" style="14" customWidth="1"/>
    <col min="1807" max="1807" width="5.5" style="14" customWidth="1"/>
    <col min="1808" max="1808" width="7.5" style="14" customWidth="1"/>
    <col min="1809" max="1809" width="5" style="14" customWidth="1"/>
    <col min="1810" max="1810" width="9" style="14"/>
    <col min="1811" max="1811" width="5.5" style="14" customWidth="1"/>
    <col min="1812" max="1817" width="4.625" style="14" customWidth="1"/>
    <col min="1818" max="1818" width="4.75" style="14" customWidth="1"/>
    <col min="1819" max="1819" width="5.625" style="14" customWidth="1"/>
    <col min="1820" max="1820" width="2.875" style="14" customWidth="1"/>
    <col min="1821" max="1821" width="9" style="14"/>
    <col min="1822" max="1822" width="5.5" style="14" customWidth="1"/>
    <col min="1823" max="1828" width="4.625" style="14" customWidth="1"/>
    <col min="1829" max="1829" width="4.75" style="14" customWidth="1"/>
    <col min="1830" max="1830" width="5.625" style="14" customWidth="1"/>
    <col min="1831" max="2045" width="9" style="14"/>
    <col min="2046" max="2046" width="5.625" style="14" customWidth="1"/>
    <col min="2047" max="2047" width="9" style="14"/>
    <col min="2048" max="2048" width="3.75" style="14" customWidth="1"/>
    <col min="2049" max="2049" width="0" style="14" hidden="1" customWidth="1"/>
    <col min="2050" max="2050" width="9.375" style="14" customWidth="1"/>
    <col min="2051" max="2051" width="5.5" style="14" customWidth="1"/>
    <col min="2052" max="2052" width="6.875" style="14" customWidth="1"/>
    <col min="2053" max="2053" width="5.5" style="14" customWidth="1"/>
    <col min="2054" max="2054" width="6.875" style="14" customWidth="1"/>
    <col min="2055" max="2055" width="5.5" style="14" customWidth="1"/>
    <col min="2056" max="2056" width="6.875" style="14" customWidth="1"/>
    <col min="2057" max="2057" width="5.5" style="14" customWidth="1"/>
    <col min="2058" max="2058" width="6.875" style="14" customWidth="1"/>
    <col min="2059" max="2059" width="5.5" style="14" customWidth="1"/>
    <col min="2060" max="2060" width="6.875" style="14" customWidth="1"/>
    <col min="2061" max="2061" width="5.5" style="14" customWidth="1"/>
    <col min="2062" max="2062" width="6.875" style="14" customWidth="1"/>
    <col min="2063" max="2063" width="5.5" style="14" customWidth="1"/>
    <col min="2064" max="2064" width="7.5" style="14" customWidth="1"/>
    <col min="2065" max="2065" width="5" style="14" customWidth="1"/>
    <col min="2066" max="2066" width="9" style="14"/>
    <col min="2067" max="2067" width="5.5" style="14" customWidth="1"/>
    <col min="2068" max="2073" width="4.625" style="14" customWidth="1"/>
    <col min="2074" max="2074" width="4.75" style="14" customWidth="1"/>
    <col min="2075" max="2075" width="5.625" style="14" customWidth="1"/>
    <col min="2076" max="2076" width="2.875" style="14" customWidth="1"/>
    <col min="2077" max="2077" width="9" style="14"/>
    <col min="2078" max="2078" width="5.5" style="14" customWidth="1"/>
    <col min="2079" max="2084" width="4.625" style="14" customWidth="1"/>
    <col min="2085" max="2085" width="4.75" style="14" customWidth="1"/>
    <col min="2086" max="2086" width="5.625" style="14" customWidth="1"/>
    <col min="2087" max="2301" width="9" style="14"/>
    <col min="2302" max="2302" width="5.625" style="14" customWidth="1"/>
    <col min="2303" max="2303" width="9" style="14"/>
    <col min="2304" max="2304" width="3.75" style="14" customWidth="1"/>
    <col min="2305" max="2305" width="0" style="14" hidden="1" customWidth="1"/>
    <col min="2306" max="2306" width="9.375" style="14" customWidth="1"/>
    <col min="2307" max="2307" width="5.5" style="14" customWidth="1"/>
    <col min="2308" max="2308" width="6.875" style="14" customWidth="1"/>
    <col min="2309" max="2309" width="5.5" style="14" customWidth="1"/>
    <col min="2310" max="2310" width="6.875" style="14" customWidth="1"/>
    <col min="2311" max="2311" width="5.5" style="14" customWidth="1"/>
    <col min="2312" max="2312" width="6.875" style="14" customWidth="1"/>
    <col min="2313" max="2313" width="5.5" style="14" customWidth="1"/>
    <col min="2314" max="2314" width="6.875" style="14" customWidth="1"/>
    <col min="2315" max="2315" width="5.5" style="14" customWidth="1"/>
    <col min="2316" max="2316" width="6.875" style="14" customWidth="1"/>
    <col min="2317" max="2317" width="5.5" style="14" customWidth="1"/>
    <col min="2318" max="2318" width="6.875" style="14" customWidth="1"/>
    <col min="2319" max="2319" width="5.5" style="14" customWidth="1"/>
    <col min="2320" max="2320" width="7.5" style="14" customWidth="1"/>
    <col min="2321" max="2321" width="5" style="14" customWidth="1"/>
    <col min="2322" max="2322" width="9" style="14"/>
    <col min="2323" max="2323" width="5.5" style="14" customWidth="1"/>
    <col min="2324" max="2329" width="4.625" style="14" customWidth="1"/>
    <col min="2330" max="2330" width="4.75" style="14" customWidth="1"/>
    <col min="2331" max="2331" width="5.625" style="14" customWidth="1"/>
    <col min="2332" max="2332" width="2.875" style="14" customWidth="1"/>
    <col min="2333" max="2333" width="9" style="14"/>
    <col min="2334" max="2334" width="5.5" style="14" customWidth="1"/>
    <col min="2335" max="2340" width="4.625" style="14" customWidth="1"/>
    <col min="2341" max="2341" width="4.75" style="14" customWidth="1"/>
    <col min="2342" max="2342" width="5.625" style="14" customWidth="1"/>
    <col min="2343" max="2557" width="9" style="14"/>
    <col min="2558" max="2558" width="5.625" style="14" customWidth="1"/>
    <col min="2559" max="2559" width="9" style="14"/>
    <col min="2560" max="2560" width="3.75" style="14" customWidth="1"/>
    <col min="2561" max="2561" width="0" style="14" hidden="1" customWidth="1"/>
    <col min="2562" max="2562" width="9.375" style="14" customWidth="1"/>
    <col min="2563" max="2563" width="5.5" style="14" customWidth="1"/>
    <col min="2564" max="2564" width="6.875" style="14" customWidth="1"/>
    <col min="2565" max="2565" width="5.5" style="14" customWidth="1"/>
    <col min="2566" max="2566" width="6.875" style="14" customWidth="1"/>
    <col min="2567" max="2567" width="5.5" style="14" customWidth="1"/>
    <col min="2568" max="2568" width="6.875" style="14" customWidth="1"/>
    <col min="2569" max="2569" width="5.5" style="14" customWidth="1"/>
    <col min="2570" max="2570" width="6.875" style="14" customWidth="1"/>
    <col min="2571" max="2571" width="5.5" style="14" customWidth="1"/>
    <col min="2572" max="2572" width="6.875" style="14" customWidth="1"/>
    <col min="2573" max="2573" width="5.5" style="14" customWidth="1"/>
    <col min="2574" max="2574" width="6.875" style="14" customWidth="1"/>
    <col min="2575" max="2575" width="5.5" style="14" customWidth="1"/>
    <col min="2576" max="2576" width="7.5" style="14" customWidth="1"/>
    <col min="2577" max="2577" width="5" style="14" customWidth="1"/>
    <col min="2578" max="2578" width="9" style="14"/>
    <col min="2579" max="2579" width="5.5" style="14" customWidth="1"/>
    <col min="2580" max="2585" width="4.625" style="14" customWidth="1"/>
    <col min="2586" max="2586" width="4.75" style="14" customWidth="1"/>
    <col min="2587" max="2587" width="5.625" style="14" customWidth="1"/>
    <col min="2588" max="2588" width="2.875" style="14" customWidth="1"/>
    <col min="2589" max="2589" width="9" style="14"/>
    <col min="2590" max="2590" width="5.5" style="14" customWidth="1"/>
    <col min="2591" max="2596" width="4.625" style="14" customWidth="1"/>
    <col min="2597" max="2597" width="4.75" style="14" customWidth="1"/>
    <col min="2598" max="2598" width="5.625" style="14" customWidth="1"/>
    <col min="2599" max="2813" width="9" style="14"/>
    <col min="2814" max="2814" width="5.625" style="14" customWidth="1"/>
    <col min="2815" max="2815" width="9" style="14"/>
    <col min="2816" max="2816" width="3.75" style="14" customWidth="1"/>
    <col min="2817" max="2817" width="0" style="14" hidden="1" customWidth="1"/>
    <col min="2818" max="2818" width="9.375" style="14" customWidth="1"/>
    <col min="2819" max="2819" width="5.5" style="14" customWidth="1"/>
    <col min="2820" max="2820" width="6.875" style="14" customWidth="1"/>
    <col min="2821" max="2821" width="5.5" style="14" customWidth="1"/>
    <col min="2822" max="2822" width="6.875" style="14" customWidth="1"/>
    <col min="2823" max="2823" width="5.5" style="14" customWidth="1"/>
    <col min="2824" max="2824" width="6.875" style="14" customWidth="1"/>
    <col min="2825" max="2825" width="5.5" style="14" customWidth="1"/>
    <col min="2826" max="2826" width="6.875" style="14" customWidth="1"/>
    <col min="2827" max="2827" width="5.5" style="14" customWidth="1"/>
    <col min="2828" max="2828" width="6.875" style="14" customWidth="1"/>
    <col min="2829" max="2829" width="5.5" style="14" customWidth="1"/>
    <col min="2830" max="2830" width="6.875" style="14" customWidth="1"/>
    <col min="2831" max="2831" width="5.5" style="14" customWidth="1"/>
    <col min="2832" max="2832" width="7.5" style="14" customWidth="1"/>
    <col min="2833" max="2833" width="5" style="14" customWidth="1"/>
    <col min="2834" max="2834" width="9" style="14"/>
    <col min="2835" max="2835" width="5.5" style="14" customWidth="1"/>
    <col min="2836" max="2841" width="4.625" style="14" customWidth="1"/>
    <col min="2842" max="2842" width="4.75" style="14" customWidth="1"/>
    <col min="2843" max="2843" width="5.625" style="14" customWidth="1"/>
    <col min="2844" max="2844" width="2.875" style="14" customWidth="1"/>
    <col min="2845" max="2845" width="9" style="14"/>
    <col min="2846" max="2846" width="5.5" style="14" customWidth="1"/>
    <col min="2847" max="2852" width="4.625" style="14" customWidth="1"/>
    <col min="2853" max="2853" width="4.75" style="14" customWidth="1"/>
    <col min="2854" max="2854" width="5.625" style="14" customWidth="1"/>
    <col min="2855" max="3069" width="9" style="14"/>
    <col min="3070" max="3070" width="5.625" style="14" customWidth="1"/>
    <col min="3071" max="3071" width="9" style="14"/>
    <col min="3072" max="3072" width="3.75" style="14" customWidth="1"/>
    <col min="3073" max="3073" width="0" style="14" hidden="1" customWidth="1"/>
    <col min="3074" max="3074" width="9.375" style="14" customWidth="1"/>
    <col min="3075" max="3075" width="5.5" style="14" customWidth="1"/>
    <col min="3076" max="3076" width="6.875" style="14" customWidth="1"/>
    <col min="3077" max="3077" width="5.5" style="14" customWidth="1"/>
    <col min="3078" max="3078" width="6.875" style="14" customWidth="1"/>
    <col min="3079" max="3079" width="5.5" style="14" customWidth="1"/>
    <col min="3080" max="3080" width="6.875" style="14" customWidth="1"/>
    <col min="3081" max="3081" width="5.5" style="14" customWidth="1"/>
    <col min="3082" max="3082" width="6.875" style="14" customWidth="1"/>
    <col min="3083" max="3083" width="5.5" style="14" customWidth="1"/>
    <col min="3084" max="3084" width="6.875" style="14" customWidth="1"/>
    <col min="3085" max="3085" width="5.5" style="14" customWidth="1"/>
    <col min="3086" max="3086" width="6.875" style="14" customWidth="1"/>
    <col min="3087" max="3087" width="5.5" style="14" customWidth="1"/>
    <col min="3088" max="3088" width="7.5" style="14" customWidth="1"/>
    <col min="3089" max="3089" width="5" style="14" customWidth="1"/>
    <col min="3090" max="3090" width="9" style="14"/>
    <col min="3091" max="3091" width="5.5" style="14" customWidth="1"/>
    <col min="3092" max="3097" width="4.625" style="14" customWidth="1"/>
    <col min="3098" max="3098" width="4.75" style="14" customWidth="1"/>
    <col min="3099" max="3099" width="5.625" style="14" customWidth="1"/>
    <col min="3100" max="3100" width="2.875" style="14" customWidth="1"/>
    <col min="3101" max="3101" width="9" style="14"/>
    <col min="3102" max="3102" width="5.5" style="14" customWidth="1"/>
    <col min="3103" max="3108" width="4.625" style="14" customWidth="1"/>
    <col min="3109" max="3109" width="4.75" style="14" customWidth="1"/>
    <col min="3110" max="3110" width="5.625" style="14" customWidth="1"/>
    <col min="3111" max="3325" width="9" style="14"/>
    <col min="3326" max="3326" width="5.625" style="14" customWidth="1"/>
    <col min="3327" max="3327" width="9" style="14"/>
    <col min="3328" max="3328" width="3.75" style="14" customWidth="1"/>
    <col min="3329" max="3329" width="0" style="14" hidden="1" customWidth="1"/>
    <col min="3330" max="3330" width="9.375" style="14" customWidth="1"/>
    <col min="3331" max="3331" width="5.5" style="14" customWidth="1"/>
    <col min="3332" max="3332" width="6.875" style="14" customWidth="1"/>
    <col min="3333" max="3333" width="5.5" style="14" customWidth="1"/>
    <col min="3334" max="3334" width="6.875" style="14" customWidth="1"/>
    <col min="3335" max="3335" width="5.5" style="14" customWidth="1"/>
    <col min="3336" max="3336" width="6.875" style="14" customWidth="1"/>
    <col min="3337" max="3337" width="5.5" style="14" customWidth="1"/>
    <col min="3338" max="3338" width="6.875" style="14" customWidth="1"/>
    <col min="3339" max="3339" width="5.5" style="14" customWidth="1"/>
    <col min="3340" max="3340" width="6.875" style="14" customWidth="1"/>
    <col min="3341" max="3341" width="5.5" style="14" customWidth="1"/>
    <col min="3342" max="3342" width="6.875" style="14" customWidth="1"/>
    <col min="3343" max="3343" width="5.5" style="14" customWidth="1"/>
    <col min="3344" max="3344" width="7.5" style="14" customWidth="1"/>
    <col min="3345" max="3345" width="5" style="14" customWidth="1"/>
    <col min="3346" max="3346" width="9" style="14"/>
    <col min="3347" max="3347" width="5.5" style="14" customWidth="1"/>
    <col min="3348" max="3353" width="4.625" style="14" customWidth="1"/>
    <col min="3354" max="3354" width="4.75" style="14" customWidth="1"/>
    <col min="3355" max="3355" width="5.625" style="14" customWidth="1"/>
    <col min="3356" max="3356" width="2.875" style="14" customWidth="1"/>
    <col min="3357" max="3357" width="9" style="14"/>
    <col min="3358" max="3358" width="5.5" style="14" customWidth="1"/>
    <col min="3359" max="3364" width="4.625" style="14" customWidth="1"/>
    <col min="3365" max="3365" width="4.75" style="14" customWidth="1"/>
    <col min="3366" max="3366" width="5.625" style="14" customWidth="1"/>
    <col min="3367" max="3581" width="9" style="14"/>
    <col min="3582" max="3582" width="5.625" style="14" customWidth="1"/>
    <col min="3583" max="3583" width="9" style="14"/>
    <col min="3584" max="3584" width="3.75" style="14" customWidth="1"/>
    <col min="3585" max="3585" width="0" style="14" hidden="1" customWidth="1"/>
    <col min="3586" max="3586" width="9.375" style="14" customWidth="1"/>
    <col min="3587" max="3587" width="5.5" style="14" customWidth="1"/>
    <col min="3588" max="3588" width="6.875" style="14" customWidth="1"/>
    <col min="3589" max="3589" width="5.5" style="14" customWidth="1"/>
    <col min="3590" max="3590" width="6.875" style="14" customWidth="1"/>
    <col min="3591" max="3591" width="5.5" style="14" customWidth="1"/>
    <col min="3592" max="3592" width="6.875" style="14" customWidth="1"/>
    <col min="3593" max="3593" width="5.5" style="14" customWidth="1"/>
    <col min="3594" max="3594" width="6.875" style="14" customWidth="1"/>
    <col min="3595" max="3595" width="5.5" style="14" customWidth="1"/>
    <col min="3596" max="3596" width="6.875" style="14" customWidth="1"/>
    <col min="3597" max="3597" width="5.5" style="14" customWidth="1"/>
    <col min="3598" max="3598" width="6.875" style="14" customWidth="1"/>
    <col min="3599" max="3599" width="5.5" style="14" customWidth="1"/>
    <col min="3600" max="3600" width="7.5" style="14" customWidth="1"/>
    <col min="3601" max="3601" width="5" style="14" customWidth="1"/>
    <col min="3602" max="3602" width="9" style="14"/>
    <col min="3603" max="3603" width="5.5" style="14" customWidth="1"/>
    <col min="3604" max="3609" width="4.625" style="14" customWidth="1"/>
    <col min="3610" max="3610" width="4.75" style="14" customWidth="1"/>
    <col min="3611" max="3611" width="5.625" style="14" customWidth="1"/>
    <col min="3612" max="3612" width="2.875" style="14" customWidth="1"/>
    <col min="3613" max="3613" width="9" style="14"/>
    <col min="3614" max="3614" width="5.5" style="14" customWidth="1"/>
    <col min="3615" max="3620" width="4.625" style="14" customWidth="1"/>
    <col min="3621" max="3621" width="4.75" style="14" customWidth="1"/>
    <col min="3622" max="3622" width="5.625" style="14" customWidth="1"/>
    <col min="3623" max="3837" width="9" style="14"/>
    <col min="3838" max="3838" width="5.625" style="14" customWidth="1"/>
    <col min="3839" max="3839" width="9" style="14"/>
    <col min="3840" max="3840" width="3.75" style="14" customWidth="1"/>
    <col min="3841" max="3841" width="0" style="14" hidden="1" customWidth="1"/>
    <col min="3842" max="3842" width="9.375" style="14" customWidth="1"/>
    <col min="3843" max="3843" width="5.5" style="14" customWidth="1"/>
    <col min="3844" max="3844" width="6.875" style="14" customWidth="1"/>
    <col min="3845" max="3845" width="5.5" style="14" customWidth="1"/>
    <col min="3846" max="3846" width="6.875" style="14" customWidth="1"/>
    <col min="3847" max="3847" width="5.5" style="14" customWidth="1"/>
    <col min="3848" max="3848" width="6.875" style="14" customWidth="1"/>
    <col min="3849" max="3849" width="5.5" style="14" customWidth="1"/>
    <col min="3850" max="3850" width="6.875" style="14" customWidth="1"/>
    <col min="3851" max="3851" width="5.5" style="14" customWidth="1"/>
    <col min="3852" max="3852" width="6.875" style="14" customWidth="1"/>
    <col min="3853" max="3853" width="5.5" style="14" customWidth="1"/>
    <col min="3854" max="3854" width="6.875" style="14" customWidth="1"/>
    <col min="3855" max="3855" width="5.5" style="14" customWidth="1"/>
    <col min="3856" max="3856" width="7.5" style="14" customWidth="1"/>
    <col min="3857" max="3857" width="5" style="14" customWidth="1"/>
    <col min="3858" max="3858" width="9" style="14"/>
    <col min="3859" max="3859" width="5.5" style="14" customWidth="1"/>
    <col min="3860" max="3865" width="4.625" style="14" customWidth="1"/>
    <col min="3866" max="3866" width="4.75" style="14" customWidth="1"/>
    <col min="3867" max="3867" width="5.625" style="14" customWidth="1"/>
    <col min="3868" max="3868" width="2.875" style="14" customWidth="1"/>
    <col min="3869" max="3869" width="9" style="14"/>
    <col min="3870" max="3870" width="5.5" style="14" customWidth="1"/>
    <col min="3871" max="3876" width="4.625" style="14" customWidth="1"/>
    <col min="3877" max="3877" width="4.75" style="14" customWidth="1"/>
    <col min="3878" max="3878" width="5.625" style="14" customWidth="1"/>
    <col min="3879" max="4093" width="9" style="14"/>
    <col min="4094" max="4094" width="5.625" style="14" customWidth="1"/>
    <col min="4095" max="4095" width="9" style="14"/>
    <col min="4096" max="4096" width="3.75" style="14" customWidth="1"/>
    <col min="4097" max="4097" width="0" style="14" hidden="1" customWidth="1"/>
    <col min="4098" max="4098" width="9.375" style="14" customWidth="1"/>
    <col min="4099" max="4099" width="5.5" style="14" customWidth="1"/>
    <col min="4100" max="4100" width="6.875" style="14" customWidth="1"/>
    <col min="4101" max="4101" width="5.5" style="14" customWidth="1"/>
    <col min="4102" max="4102" width="6.875" style="14" customWidth="1"/>
    <col min="4103" max="4103" width="5.5" style="14" customWidth="1"/>
    <col min="4104" max="4104" width="6.875" style="14" customWidth="1"/>
    <col min="4105" max="4105" width="5.5" style="14" customWidth="1"/>
    <col min="4106" max="4106" width="6.875" style="14" customWidth="1"/>
    <col min="4107" max="4107" width="5.5" style="14" customWidth="1"/>
    <col min="4108" max="4108" width="6.875" style="14" customWidth="1"/>
    <col min="4109" max="4109" width="5.5" style="14" customWidth="1"/>
    <col min="4110" max="4110" width="6.875" style="14" customWidth="1"/>
    <col min="4111" max="4111" width="5.5" style="14" customWidth="1"/>
    <col min="4112" max="4112" width="7.5" style="14" customWidth="1"/>
    <col min="4113" max="4113" width="5" style="14" customWidth="1"/>
    <col min="4114" max="4114" width="9" style="14"/>
    <col min="4115" max="4115" width="5.5" style="14" customWidth="1"/>
    <col min="4116" max="4121" width="4.625" style="14" customWidth="1"/>
    <col min="4122" max="4122" width="4.75" style="14" customWidth="1"/>
    <col min="4123" max="4123" width="5.625" style="14" customWidth="1"/>
    <col min="4124" max="4124" width="2.875" style="14" customWidth="1"/>
    <col min="4125" max="4125" width="9" style="14"/>
    <col min="4126" max="4126" width="5.5" style="14" customWidth="1"/>
    <col min="4127" max="4132" width="4.625" style="14" customWidth="1"/>
    <col min="4133" max="4133" width="4.75" style="14" customWidth="1"/>
    <col min="4134" max="4134" width="5.625" style="14" customWidth="1"/>
    <col min="4135" max="4349" width="9" style="14"/>
    <col min="4350" max="4350" width="5.625" style="14" customWidth="1"/>
    <col min="4351" max="4351" width="9" style="14"/>
    <col min="4352" max="4352" width="3.75" style="14" customWidth="1"/>
    <col min="4353" max="4353" width="0" style="14" hidden="1" customWidth="1"/>
    <col min="4354" max="4354" width="9.375" style="14" customWidth="1"/>
    <col min="4355" max="4355" width="5.5" style="14" customWidth="1"/>
    <col min="4356" max="4356" width="6.875" style="14" customWidth="1"/>
    <col min="4357" max="4357" width="5.5" style="14" customWidth="1"/>
    <col min="4358" max="4358" width="6.875" style="14" customWidth="1"/>
    <col min="4359" max="4359" width="5.5" style="14" customWidth="1"/>
    <col min="4360" max="4360" width="6.875" style="14" customWidth="1"/>
    <col min="4361" max="4361" width="5.5" style="14" customWidth="1"/>
    <col min="4362" max="4362" width="6.875" style="14" customWidth="1"/>
    <col min="4363" max="4363" width="5.5" style="14" customWidth="1"/>
    <col min="4364" max="4364" width="6.875" style="14" customWidth="1"/>
    <col min="4365" max="4365" width="5.5" style="14" customWidth="1"/>
    <col min="4366" max="4366" width="6.875" style="14" customWidth="1"/>
    <col min="4367" max="4367" width="5.5" style="14" customWidth="1"/>
    <col min="4368" max="4368" width="7.5" style="14" customWidth="1"/>
    <col min="4369" max="4369" width="5" style="14" customWidth="1"/>
    <col min="4370" max="4370" width="9" style="14"/>
    <col min="4371" max="4371" width="5.5" style="14" customWidth="1"/>
    <col min="4372" max="4377" width="4.625" style="14" customWidth="1"/>
    <col min="4378" max="4378" width="4.75" style="14" customWidth="1"/>
    <col min="4379" max="4379" width="5.625" style="14" customWidth="1"/>
    <col min="4380" max="4380" width="2.875" style="14" customWidth="1"/>
    <col min="4381" max="4381" width="9" style="14"/>
    <col min="4382" max="4382" width="5.5" style="14" customWidth="1"/>
    <col min="4383" max="4388" width="4.625" style="14" customWidth="1"/>
    <col min="4389" max="4389" width="4.75" style="14" customWidth="1"/>
    <col min="4390" max="4390" width="5.625" style="14" customWidth="1"/>
    <col min="4391" max="4605" width="9" style="14"/>
    <col min="4606" max="4606" width="5.625" style="14" customWidth="1"/>
    <col min="4607" max="4607" width="9" style="14"/>
    <col min="4608" max="4608" width="3.75" style="14" customWidth="1"/>
    <col min="4609" max="4609" width="0" style="14" hidden="1" customWidth="1"/>
    <col min="4610" max="4610" width="9.375" style="14" customWidth="1"/>
    <col min="4611" max="4611" width="5.5" style="14" customWidth="1"/>
    <col min="4612" max="4612" width="6.875" style="14" customWidth="1"/>
    <col min="4613" max="4613" width="5.5" style="14" customWidth="1"/>
    <col min="4614" max="4614" width="6.875" style="14" customWidth="1"/>
    <col min="4615" max="4615" width="5.5" style="14" customWidth="1"/>
    <col min="4616" max="4616" width="6.875" style="14" customWidth="1"/>
    <col min="4617" max="4617" width="5.5" style="14" customWidth="1"/>
    <col min="4618" max="4618" width="6.875" style="14" customWidth="1"/>
    <col min="4619" max="4619" width="5.5" style="14" customWidth="1"/>
    <col min="4620" max="4620" width="6.875" style="14" customWidth="1"/>
    <col min="4621" max="4621" width="5.5" style="14" customWidth="1"/>
    <col min="4622" max="4622" width="6.875" style="14" customWidth="1"/>
    <col min="4623" max="4623" width="5.5" style="14" customWidth="1"/>
    <col min="4624" max="4624" width="7.5" style="14" customWidth="1"/>
    <col min="4625" max="4625" width="5" style="14" customWidth="1"/>
    <col min="4626" max="4626" width="9" style="14"/>
    <col min="4627" max="4627" width="5.5" style="14" customWidth="1"/>
    <col min="4628" max="4633" width="4.625" style="14" customWidth="1"/>
    <col min="4634" max="4634" width="4.75" style="14" customWidth="1"/>
    <col min="4635" max="4635" width="5.625" style="14" customWidth="1"/>
    <col min="4636" max="4636" width="2.875" style="14" customWidth="1"/>
    <col min="4637" max="4637" width="9" style="14"/>
    <col min="4638" max="4638" width="5.5" style="14" customWidth="1"/>
    <col min="4639" max="4644" width="4.625" style="14" customWidth="1"/>
    <col min="4645" max="4645" width="4.75" style="14" customWidth="1"/>
    <col min="4646" max="4646" width="5.625" style="14" customWidth="1"/>
    <col min="4647" max="4861" width="9" style="14"/>
    <col min="4862" max="4862" width="5.625" style="14" customWidth="1"/>
    <col min="4863" max="4863" width="9" style="14"/>
    <col min="4864" max="4864" width="3.75" style="14" customWidth="1"/>
    <col min="4865" max="4865" width="0" style="14" hidden="1" customWidth="1"/>
    <col min="4866" max="4866" width="9.375" style="14" customWidth="1"/>
    <col min="4867" max="4867" width="5.5" style="14" customWidth="1"/>
    <col min="4868" max="4868" width="6.875" style="14" customWidth="1"/>
    <col min="4869" max="4869" width="5.5" style="14" customWidth="1"/>
    <col min="4870" max="4870" width="6.875" style="14" customWidth="1"/>
    <col min="4871" max="4871" width="5.5" style="14" customWidth="1"/>
    <col min="4872" max="4872" width="6.875" style="14" customWidth="1"/>
    <col min="4873" max="4873" width="5.5" style="14" customWidth="1"/>
    <col min="4874" max="4874" width="6.875" style="14" customWidth="1"/>
    <col min="4875" max="4875" width="5.5" style="14" customWidth="1"/>
    <col min="4876" max="4876" width="6.875" style="14" customWidth="1"/>
    <col min="4877" max="4877" width="5.5" style="14" customWidth="1"/>
    <col min="4878" max="4878" width="6.875" style="14" customWidth="1"/>
    <col min="4879" max="4879" width="5.5" style="14" customWidth="1"/>
    <col min="4880" max="4880" width="7.5" style="14" customWidth="1"/>
    <col min="4881" max="4881" width="5" style="14" customWidth="1"/>
    <col min="4882" max="4882" width="9" style="14"/>
    <col min="4883" max="4883" width="5.5" style="14" customWidth="1"/>
    <col min="4884" max="4889" width="4.625" style="14" customWidth="1"/>
    <col min="4890" max="4890" width="4.75" style="14" customWidth="1"/>
    <col min="4891" max="4891" width="5.625" style="14" customWidth="1"/>
    <col min="4892" max="4892" width="2.875" style="14" customWidth="1"/>
    <col min="4893" max="4893" width="9" style="14"/>
    <col min="4894" max="4894" width="5.5" style="14" customWidth="1"/>
    <col min="4895" max="4900" width="4.625" style="14" customWidth="1"/>
    <col min="4901" max="4901" width="4.75" style="14" customWidth="1"/>
    <col min="4902" max="4902" width="5.625" style="14" customWidth="1"/>
    <col min="4903" max="5117" width="9" style="14"/>
    <col min="5118" max="5118" width="5.625" style="14" customWidth="1"/>
    <col min="5119" max="5119" width="9" style="14"/>
    <col min="5120" max="5120" width="3.75" style="14" customWidth="1"/>
    <col min="5121" max="5121" width="0" style="14" hidden="1" customWidth="1"/>
    <col min="5122" max="5122" width="9.375" style="14" customWidth="1"/>
    <col min="5123" max="5123" width="5.5" style="14" customWidth="1"/>
    <col min="5124" max="5124" width="6.875" style="14" customWidth="1"/>
    <col min="5125" max="5125" width="5.5" style="14" customWidth="1"/>
    <col min="5126" max="5126" width="6.875" style="14" customWidth="1"/>
    <col min="5127" max="5127" width="5.5" style="14" customWidth="1"/>
    <col min="5128" max="5128" width="6.875" style="14" customWidth="1"/>
    <col min="5129" max="5129" width="5.5" style="14" customWidth="1"/>
    <col min="5130" max="5130" width="6.875" style="14" customWidth="1"/>
    <col min="5131" max="5131" width="5.5" style="14" customWidth="1"/>
    <col min="5132" max="5132" width="6.875" style="14" customWidth="1"/>
    <col min="5133" max="5133" width="5.5" style="14" customWidth="1"/>
    <col min="5134" max="5134" width="6.875" style="14" customWidth="1"/>
    <col min="5135" max="5135" width="5.5" style="14" customWidth="1"/>
    <col min="5136" max="5136" width="7.5" style="14" customWidth="1"/>
    <col min="5137" max="5137" width="5" style="14" customWidth="1"/>
    <col min="5138" max="5138" width="9" style="14"/>
    <col min="5139" max="5139" width="5.5" style="14" customWidth="1"/>
    <col min="5140" max="5145" width="4.625" style="14" customWidth="1"/>
    <col min="5146" max="5146" width="4.75" style="14" customWidth="1"/>
    <col min="5147" max="5147" width="5.625" style="14" customWidth="1"/>
    <col min="5148" max="5148" width="2.875" style="14" customWidth="1"/>
    <col min="5149" max="5149" width="9" style="14"/>
    <col min="5150" max="5150" width="5.5" style="14" customWidth="1"/>
    <col min="5151" max="5156" width="4.625" style="14" customWidth="1"/>
    <col min="5157" max="5157" width="4.75" style="14" customWidth="1"/>
    <col min="5158" max="5158" width="5.625" style="14" customWidth="1"/>
    <col min="5159" max="5373" width="9" style="14"/>
    <col min="5374" max="5374" width="5.625" style="14" customWidth="1"/>
    <col min="5375" max="5375" width="9" style="14"/>
    <col min="5376" max="5376" width="3.75" style="14" customWidth="1"/>
    <col min="5377" max="5377" width="0" style="14" hidden="1" customWidth="1"/>
    <col min="5378" max="5378" width="9.375" style="14" customWidth="1"/>
    <col min="5379" max="5379" width="5.5" style="14" customWidth="1"/>
    <col min="5380" max="5380" width="6.875" style="14" customWidth="1"/>
    <col min="5381" max="5381" width="5.5" style="14" customWidth="1"/>
    <col min="5382" max="5382" width="6.875" style="14" customWidth="1"/>
    <col min="5383" max="5383" width="5.5" style="14" customWidth="1"/>
    <col min="5384" max="5384" width="6.875" style="14" customWidth="1"/>
    <col min="5385" max="5385" width="5.5" style="14" customWidth="1"/>
    <col min="5386" max="5386" width="6.875" style="14" customWidth="1"/>
    <col min="5387" max="5387" width="5.5" style="14" customWidth="1"/>
    <col min="5388" max="5388" width="6.875" style="14" customWidth="1"/>
    <col min="5389" max="5389" width="5.5" style="14" customWidth="1"/>
    <col min="5390" max="5390" width="6.875" style="14" customWidth="1"/>
    <col min="5391" max="5391" width="5.5" style="14" customWidth="1"/>
    <col min="5392" max="5392" width="7.5" style="14" customWidth="1"/>
    <col min="5393" max="5393" width="5" style="14" customWidth="1"/>
    <col min="5394" max="5394" width="9" style="14"/>
    <col min="5395" max="5395" width="5.5" style="14" customWidth="1"/>
    <col min="5396" max="5401" width="4.625" style="14" customWidth="1"/>
    <col min="5402" max="5402" width="4.75" style="14" customWidth="1"/>
    <col min="5403" max="5403" width="5.625" style="14" customWidth="1"/>
    <col min="5404" max="5404" width="2.875" style="14" customWidth="1"/>
    <col min="5405" max="5405" width="9" style="14"/>
    <col min="5406" max="5406" width="5.5" style="14" customWidth="1"/>
    <col min="5407" max="5412" width="4.625" style="14" customWidth="1"/>
    <col min="5413" max="5413" width="4.75" style="14" customWidth="1"/>
    <col min="5414" max="5414" width="5.625" style="14" customWidth="1"/>
    <col min="5415" max="5629" width="9" style="14"/>
    <col min="5630" max="5630" width="5.625" style="14" customWidth="1"/>
    <col min="5631" max="5631" width="9" style="14"/>
    <col min="5632" max="5632" width="3.75" style="14" customWidth="1"/>
    <col min="5633" max="5633" width="0" style="14" hidden="1" customWidth="1"/>
    <col min="5634" max="5634" width="9.375" style="14" customWidth="1"/>
    <col min="5635" max="5635" width="5.5" style="14" customWidth="1"/>
    <col min="5636" max="5636" width="6.875" style="14" customWidth="1"/>
    <col min="5637" max="5637" width="5.5" style="14" customWidth="1"/>
    <col min="5638" max="5638" width="6.875" style="14" customWidth="1"/>
    <col min="5639" max="5639" width="5.5" style="14" customWidth="1"/>
    <col min="5640" max="5640" width="6.875" style="14" customWidth="1"/>
    <col min="5641" max="5641" width="5.5" style="14" customWidth="1"/>
    <col min="5642" max="5642" width="6.875" style="14" customWidth="1"/>
    <col min="5643" max="5643" width="5.5" style="14" customWidth="1"/>
    <col min="5644" max="5644" width="6.875" style="14" customWidth="1"/>
    <col min="5645" max="5645" width="5.5" style="14" customWidth="1"/>
    <col min="5646" max="5646" width="6.875" style="14" customWidth="1"/>
    <col min="5647" max="5647" width="5.5" style="14" customWidth="1"/>
    <col min="5648" max="5648" width="7.5" style="14" customWidth="1"/>
    <col min="5649" max="5649" width="5" style="14" customWidth="1"/>
    <col min="5650" max="5650" width="9" style="14"/>
    <col min="5651" max="5651" width="5.5" style="14" customWidth="1"/>
    <col min="5652" max="5657" width="4.625" style="14" customWidth="1"/>
    <col min="5658" max="5658" width="4.75" style="14" customWidth="1"/>
    <col min="5659" max="5659" width="5.625" style="14" customWidth="1"/>
    <col min="5660" max="5660" width="2.875" style="14" customWidth="1"/>
    <col min="5661" max="5661" width="9" style="14"/>
    <col min="5662" max="5662" width="5.5" style="14" customWidth="1"/>
    <col min="5663" max="5668" width="4.625" style="14" customWidth="1"/>
    <col min="5669" max="5669" width="4.75" style="14" customWidth="1"/>
    <col min="5670" max="5670" width="5.625" style="14" customWidth="1"/>
    <col min="5671" max="5885" width="9" style="14"/>
    <col min="5886" max="5886" width="5.625" style="14" customWidth="1"/>
    <col min="5887" max="5887" width="9" style="14"/>
    <col min="5888" max="5888" width="3.75" style="14" customWidth="1"/>
    <col min="5889" max="5889" width="0" style="14" hidden="1" customWidth="1"/>
    <col min="5890" max="5890" width="9.375" style="14" customWidth="1"/>
    <col min="5891" max="5891" width="5.5" style="14" customWidth="1"/>
    <col min="5892" max="5892" width="6.875" style="14" customWidth="1"/>
    <col min="5893" max="5893" width="5.5" style="14" customWidth="1"/>
    <col min="5894" max="5894" width="6.875" style="14" customWidth="1"/>
    <col min="5895" max="5895" width="5.5" style="14" customWidth="1"/>
    <col min="5896" max="5896" width="6.875" style="14" customWidth="1"/>
    <col min="5897" max="5897" width="5.5" style="14" customWidth="1"/>
    <col min="5898" max="5898" width="6.875" style="14" customWidth="1"/>
    <col min="5899" max="5899" width="5.5" style="14" customWidth="1"/>
    <col min="5900" max="5900" width="6.875" style="14" customWidth="1"/>
    <col min="5901" max="5901" width="5.5" style="14" customWidth="1"/>
    <col min="5902" max="5902" width="6.875" style="14" customWidth="1"/>
    <col min="5903" max="5903" width="5.5" style="14" customWidth="1"/>
    <col min="5904" max="5904" width="7.5" style="14" customWidth="1"/>
    <col min="5905" max="5905" width="5" style="14" customWidth="1"/>
    <col min="5906" max="5906" width="9" style="14"/>
    <col min="5907" max="5907" width="5.5" style="14" customWidth="1"/>
    <col min="5908" max="5913" width="4.625" style="14" customWidth="1"/>
    <col min="5914" max="5914" width="4.75" style="14" customWidth="1"/>
    <col min="5915" max="5915" width="5.625" style="14" customWidth="1"/>
    <col min="5916" max="5916" width="2.875" style="14" customWidth="1"/>
    <col min="5917" max="5917" width="9" style="14"/>
    <col min="5918" max="5918" width="5.5" style="14" customWidth="1"/>
    <col min="5919" max="5924" width="4.625" style="14" customWidth="1"/>
    <col min="5925" max="5925" width="4.75" style="14" customWidth="1"/>
    <col min="5926" max="5926" width="5.625" style="14" customWidth="1"/>
    <col min="5927" max="6141" width="9" style="14"/>
    <col min="6142" max="6142" width="5.625" style="14" customWidth="1"/>
    <col min="6143" max="6143" width="9" style="14"/>
    <col min="6144" max="6144" width="3.75" style="14" customWidth="1"/>
    <col min="6145" max="6145" width="0" style="14" hidden="1" customWidth="1"/>
    <col min="6146" max="6146" width="9.375" style="14" customWidth="1"/>
    <col min="6147" max="6147" width="5.5" style="14" customWidth="1"/>
    <col min="6148" max="6148" width="6.875" style="14" customWidth="1"/>
    <col min="6149" max="6149" width="5.5" style="14" customWidth="1"/>
    <col min="6150" max="6150" width="6.875" style="14" customWidth="1"/>
    <col min="6151" max="6151" width="5.5" style="14" customWidth="1"/>
    <col min="6152" max="6152" width="6.875" style="14" customWidth="1"/>
    <col min="6153" max="6153" width="5.5" style="14" customWidth="1"/>
    <col min="6154" max="6154" width="6.875" style="14" customWidth="1"/>
    <col min="6155" max="6155" width="5.5" style="14" customWidth="1"/>
    <col min="6156" max="6156" width="6.875" style="14" customWidth="1"/>
    <col min="6157" max="6157" width="5.5" style="14" customWidth="1"/>
    <col min="6158" max="6158" width="6.875" style="14" customWidth="1"/>
    <col min="6159" max="6159" width="5.5" style="14" customWidth="1"/>
    <col min="6160" max="6160" width="7.5" style="14" customWidth="1"/>
    <col min="6161" max="6161" width="5" style="14" customWidth="1"/>
    <col min="6162" max="6162" width="9" style="14"/>
    <col min="6163" max="6163" width="5.5" style="14" customWidth="1"/>
    <col min="6164" max="6169" width="4.625" style="14" customWidth="1"/>
    <col min="6170" max="6170" width="4.75" style="14" customWidth="1"/>
    <col min="6171" max="6171" width="5.625" style="14" customWidth="1"/>
    <col min="6172" max="6172" width="2.875" style="14" customWidth="1"/>
    <col min="6173" max="6173" width="9" style="14"/>
    <col min="6174" max="6174" width="5.5" style="14" customWidth="1"/>
    <col min="6175" max="6180" width="4.625" style="14" customWidth="1"/>
    <col min="6181" max="6181" width="4.75" style="14" customWidth="1"/>
    <col min="6182" max="6182" width="5.625" style="14" customWidth="1"/>
    <col min="6183" max="6397" width="9" style="14"/>
    <col min="6398" max="6398" width="5.625" style="14" customWidth="1"/>
    <col min="6399" max="6399" width="9" style="14"/>
    <col min="6400" max="6400" width="3.75" style="14" customWidth="1"/>
    <col min="6401" max="6401" width="0" style="14" hidden="1" customWidth="1"/>
    <col min="6402" max="6402" width="9.375" style="14" customWidth="1"/>
    <col min="6403" max="6403" width="5.5" style="14" customWidth="1"/>
    <col min="6404" max="6404" width="6.875" style="14" customWidth="1"/>
    <col min="6405" max="6405" width="5.5" style="14" customWidth="1"/>
    <col min="6406" max="6406" width="6.875" style="14" customWidth="1"/>
    <col min="6407" max="6407" width="5.5" style="14" customWidth="1"/>
    <col min="6408" max="6408" width="6.875" style="14" customWidth="1"/>
    <col min="6409" max="6409" width="5.5" style="14" customWidth="1"/>
    <col min="6410" max="6410" width="6.875" style="14" customWidth="1"/>
    <col min="6411" max="6411" width="5.5" style="14" customWidth="1"/>
    <col min="6412" max="6412" width="6.875" style="14" customWidth="1"/>
    <col min="6413" max="6413" width="5.5" style="14" customWidth="1"/>
    <col min="6414" max="6414" width="6.875" style="14" customWidth="1"/>
    <col min="6415" max="6415" width="5.5" style="14" customWidth="1"/>
    <col min="6416" max="6416" width="7.5" style="14" customWidth="1"/>
    <col min="6417" max="6417" width="5" style="14" customWidth="1"/>
    <col min="6418" max="6418" width="9" style="14"/>
    <col min="6419" max="6419" width="5.5" style="14" customWidth="1"/>
    <col min="6420" max="6425" width="4.625" style="14" customWidth="1"/>
    <col min="6426" max="6426" width="4.75" style="14" customWidth="1"/>
    <col min="6427" max="6427" width="5.625" style="14" customWidth="1"/>
    <col min="6428" max="6428" width="2.875" style="14" customWidth="1"/>
    <col min="6429" max="6429" width="9" style="14"/>
    <col min="6430" max="6430" width="5.5" style="14" customWidth="1"/>
    <col min="6431" max="6436" width="4.625" style="14" customWidth="1"/>
    <col min="6437" max="6437" width="4.75" style="14" customWidth="1"/>
    <col min="6438" max="6438" width="5.625" style="14" customWidth="1"/>
    <col min="6439" max="6653" width="9" style="14"/>
    <col min="6654" max="6654" width="5.625" style="14" customWidth="1"/>
    <col min="6655" max="6655" width="9" style="14"/>
    <col min="6656" max="6656" width="3.75" style="14" customWidth="1"/>
    <col min="6657" max="6657" width="0" style="14" hidden="1" customWidth="1"/>
    <col min="6658" max="6658" width="9.375" style="14" customWidth="1"/>
    <col min="6659" max="6659" width="5.5" style="14" customWidth="1"/>
    <col min="6660" max="6660" width="6.875" style="14" customWidth="1"/>
    <col min="6661" max="6661" width="5.5" style="14" customWidth="1"/>
    <col min="6662" max="6662" width="6.875" style="14" customWidth="1"/>
    <col min="6663" max="6663" width="5.5" style="14" customWidth="1"/>
    <col min="6664" max="6664" width="6.875" style="14" customWidth="1"/>
    <col min="6665" max="6665" width="5.5" style="14" customWidth="1"/>
    <col min="6666" max="6666" width="6.875" style="14" customWidth="1"/>
    <col min="6667" max="6667" width="5.5" style="14" customWidth="1"/>
    <col min="6668" max="6668" width="6.875" style="14" customWidth="1"/>
    <col min="6669" max="6669" width="5.5" style="14" customWidth="1"/>
    <col min="6670" max="6670" width="6.875" style="14" customWidth="1"/>
    <col min="6671" max="6671" width="5.5" style="14" customWidth="1"/>
    <col min="6672" max="6672" width="7.5" style="14" customWidth="1"/>
    <col min="6673" max="6673" width="5" style="14" customWidth="1"/>
    <col min="6674" max="6674" width="9" style="14"/>
    <col min="6675" max="6675" width="5.5" style="14" customWidth="1"/>
    <col min="6676" max="6681" width="4.625" style="14" customWidth="1"/>
    <col min="6682" max="6682" width="4.75" style="14" customWidth="1"/>
    <col min="6683" max="6683" width="5.625" style="14" customWidth="1"/>
    <col min="6684" max="6684" width="2.875" style="14" customWidth="1"/>
    <col min="6685" max="6685" width="9" style="14"/>
    <col min="6686" max="6686" width="5.5" style="14" customWidth="1"/>
    <col min="6687" max="6692" width="4.625" style="14" customWidth="1"/>
    <col min="6693" max="6693" width="4.75" style="14" customWidth="1"/>
    <col min="6694" max="6694" width="5.625" style="14" customWidth="1"/>
    <col min="6695" max="6909" width="9" style="14"/>
    <col min="6910" max="6910" width="5.625" style="14" customWidth="1"/>
    <col min="6911" max="6911" width="9" style="14"/>
    <col min="6912" max="6912" width="3.75" style="14" customWidth="1"/>
    <col min="6913" max="6913" width="0" style="14" hidden="1" customWidth="1"/>
    <col min="6914" max="6914" width="9.375" style="14" customWidth="1"/>
    <col min="6915" max="6915" width="5.5" style="14" customWidth="1"/>
    <col min="6916" max="6916" width="6.875" style="14" customWidth="1"/>
    <col min="6917" max="6917" width="5.5" style="14" customWidth="1"/>
    <col min="6918" max="6918" width="6.875" style="14" customWidth="1"/>
    <col min="6919" max="6919" width="5.5" style="14" customWidth="1"/>
    <col min="6920" max="6920" width="6.875" style="14" customWidth="1"/>
    <col min="6921" max="6921" width="5.5" style="14" customWidth="1"/>
    <col min="6922" max="6922" width="6.875" style="14" customWidth="1"/>
    <col min="6923" max="6923" width="5.5" style="14" customWidth="1"/>
    <col min="6924" max="6924" width="6.875" style="14" customWidth="1"/>
    <col min="6925" max="6925" width="5.5" style="14" customWidth="1"/>
    <col min="6926" max="6926" width="6.875" style="14" customWidth="1"/>
    <col min="6927" max="6927" width="5.5" style="14" customWidth="1"/>
    <col min="6928" max="6928" width="7.5" style="14" customWidth="1"/>
    <col min="6929" max="6929" width="5" style="14" customWidth="1"/>
    <col min="6930" max="6930" width="9" style="14"/>
    <col min="6931" max="6931" width="5.5" style="14" customWidth="1"/>
    <col min="6932" max="6937" width="4.625" style="14" customWidth="1"/>
    <col min="6938" max="6938" width="4.75" style="14" customWidth="1"/>
    <col min="6939" max="6939" width="5.625" style="14" customWidth="1"/>
    <col min="6940" max="6940" width="2.875" style="14" customWidth="1"/>
    <col min="6941" max="6941" width="9" style="14"/>
    <col min="6942" max="6942" width="5.5" style="14" customWidth="1"/>
    <col min="6943" max="6948" width="4.625" style="14" customWidth="1"/>
    <col min="6949" max="6949" width="4.75" style="14" customWidth="1"/>
    <col min="6950" max="6950" width="5.625" style="14" customWidth="1"/>
    <col min="6951" max="7165" width="9" style="14"/>
    <col min="7166" max="7166" width="5.625" style="14" customWidth="1"/>
    <col min="7167" max="7167" width="9" style="14"/>
    <col min="7168" max="7168" width="3.75" style="14" customWidth="1"/>
    <col min="7169" max="7169" width="0" style="14" hidden="1" customWidth="1"/>
    <col min="7170" max="7170" width="9.375" style="14" customWidth="1"/>
    <col min="7171" max="7171" width="5.5" style="14" customWidth="1"/>
    <col min="7172" max="7172" width="6.875" style="14" customWidth="1"/>
    <col min="7173" max="7173" width="5.5" style="14" customWidth="1"/>
    <col min="7174" max="7174" width="6.875" style="14" customWidth="1"/>
    <col min="7175" max="7175" width="5.5" style="14" customWidth="1"/>
    <col min="7176" max="7176" width="6.875" style="14" customWidth="1"/>
    <col min="7177" max="7177" width="5.5" style="14" customWidth="1"/>
    <col min="7178" max="7178" width="6.875" style="14" customWidth="1"/>
    <col min="7179" max="7179" width="5.5" style="14" customWidth="1"/>
    <col min="7180" max="7180" width="6.875" style="14" customWidth="1"/>
    <col min="7181" max="7181" width="5.5" style="14" customWidth="1"/>
    <col min="7182" max="7182" width="6.875" style="14" customWidth="1"/>
    <col min="7183" max="7183" width="5.5" style="14" customWidth="1"/>
    <col min="7184" max="7184" width="7.5" style="14" customWidth="1"/>
    <col min="7185" max="7185" width="5" style="14" customWidth="1"/>
    <col min="7186" max="7186" width="9" style="14"/>
    <col min="7187" max="7187" width="5.5" style="14" customWidth="1"/>
    <col min="7188" max="7193" width="4.625" style="14" customWidth="1"/>
    <col min="7194" max="7194" width="4.75" style="14" customWidth="1"/>
    <col min="7195" max="7195" width="5.625" style="14" customWidth="1"/>
    <col min="7196" max="7196" width="2.875" style="14" customWidth="1"/>
    <col min="7197" max="7197" width="9" style="14"/>
    <col min="7198" max="7198" width="5.5" style="14" customWidth="1"/>
    <col min="7199" max="7204" width="4.625" style="14" customWidth="1"/>
    <col min="7205" max="7205" width="4.75" style="14" customWidth="1"/>
    <col min="7206" max="7206" width="5.625" style="14" customWidth="1"/>
    <col min="7207" max="7421" width="9" style="14"/>
    <col min="7422" max="7422" width="5.625" style="14" customWidth="1"/>
    <col min="7423" max="7423" width="9" style="14"/>
    <col min="7424" max="7424" width="3.75" style="14" customWidth="1"/>
    <col min="7425" max="7425" width="0" style="14" hidden="1" customWidth="1"/>
    <col min="7426" max="7426" width="9.375" style="14" customWidth="1"/>
    <col min="7427" max="7427" width="5.5" style="14" customWidth="1"/>
    <col min="7428" max="7428" width="6.875" style="14" customWidth="1"/>
    <col min="7429" max="7429" width="5.5" style="14" customWidth="1"/>
    <col min="7430" max="7430" width="6.875" style="14" customWidth="1"/>
    <col min="7431" max="7431" width="5.5" style="14" customWidth="1"/>
    <col min="7432" max="7432" width="6.875" style="14" customWidth="1"/>
    <col min="7433" max="7433" width="5.5" style="14" customWidth="1"/>
    <col min="7434" max="7434" width="6.875" style="14" customWidth="1"/>
    <col min="7435" max="7435" width="5.5" style="14" customWidth="1"/>
    <col min="7436" max="7436" width="6.875" style="14" customWidth="1"/>
    <col min="7437" max="7437" width="5.5" style="14" customWidth="1"/>
    <col min="7438" max="7438" width="6.875" style="14" customWidth="1"/>
    <col min="7439" max="7439" width="5.5" style="14" customWidth="1"/>
    <col min="7440" max="7440" width="7.5" style="14" customWidth="1"/>
    <col min="7441" max="7441" width="5" style="14" customWidth="1"/>
    <col min="7442" max="7442" width="9" style="14"/>
    <col min="7443" max="7443" width="5.5" style="14" customWidth="1"/>
    <col min="7444" max="7449" width="4.625" style="14" customWidth="1"/>
    <col min="7450" max="7450" width="4.75" style="14" customWidth="1"/>
    <col min="7451" max="7451" width="5.625" style="14" customWidth="1"/>
    <col min="7452" max="7452" width="2.875" style="14" customWidth="1"/>
    <col min="7453" max="7453" width="9" style="14"/>
    <col min="7454" max="7454" width="5.5" style="14" customWidth="1"/>
    <col min="7455" max="7460" width="4.625" style="14" customWidth="1"/>
    <col min="7461" max="7461" width="4.75" style="14" customWidth="1"/>
    <col min="7462" max="7462" width="5.625" style="14" customWidth="1"/>
    <col min="7463" max="7677" width="9" style="14"/>
    <col min="7678" max="7678" width="5.625" style="14" customWidth="1"/>
    <col min="7679" max="7679" width="9" style="14"/>
    <col min="7680" max="7680" width="3.75" style="14" customWidth="1"/>
    <col min="7681" max="7681" width="0" style="14" hidden="1" customWidth="1"/>
    <col min="7682" max="7682" width="9.375" style="14" customWidth="1"/>
    <col min="7683" max="7683" width="5.5" style="14" customWidth="1"/>
    <col min="7684" max="7684" width="6.875" style="14" customWidth="1"/>
    <col min="7685" max="7685" width="5.5" style="14" customWidth="1"/>
    <col min="7686" max="7686" width="6.875" style="14" customWidth="1"/>
    <col min="7687" max="7687" width="5.5" style="14" customWidth="1"/>
    <col min="7688" max="7688" width="6.875" style="14" customWidth="1"/>
    <col min="7689" max="7689" width="5.5" style="14" customWidth="1"/>
    <col min="7690" max="7690" width="6.875" style="14" customWidth="1"/>
    <col min="7691" max="7691" width="5.5" style="14" customWidth="1"/>
    <col min="7692" max="7692" width="6.875" style="14" customWidth="1"/>
    <col min="7693" max="7693" width="5.5" style="14" customWidth="1"/>
    <col min="7694" max="7694" width="6.875" style="14" customWidth="1"/>
    <col min="7695" max="7695" width="5.5" style="14" customWidth="1"/>
    <col min="7696" max="7696" width="7.5" style="14" customWidth="1"/>
    <col min="7697" max="7697" width="5" style="14" customWidth="1"/>
    <col min="7698" max="7698" width="9" style="14"/>
    <col min="7699" max="7699" width="5.5" style="14" customWidth="1"/>
    <col min="7700" max="7705" width="4.625" style="14" customWidth="1"/>
    <col min="7706" max="7706" width="4.75" style="14" customWidth="1"/>
    <col min="7707" max="7707" width="5.625" style="14" customWidth="1"/>
    <col min="7708" max="7708" width="2.875" style="14" customWidth="1"/>
    <col min="7709" max="7709" width="9" style="14"/>
    <col min="7710" max="7710" width="5.5" style="14" customWidth="1"/>
    <col min="7711" max="7716" width="4.625" style="14" customWidth="1"/>
    <col min="7717" max="7717" width="4.75" style="14" customWidth="1"/>
    <col min="7718" max="7718" width="5.625" style="14" customWidth="1"/>
    <col min="7719" max="7933" width="9" style="14"/>
    <col min="7934" max="7934" width="5.625" style="14" customWidth="1"/>
    <col min="7935" max="7935" width="9" style="14"/>
    <col min="7936" max="7936" width="3.75" style="14" customWidth="1"/>
    <col min="7937" max="7937" width="0" style="14" hidden="1" customWidth="1"/>
    <col min="7938" max="7938" width="9.375" style="14" customWidth="1"/>
    <col min="7939" max="7939" width="5.5" style="14" customWidth="1"/>
    <col min="7940" max="7940" width="6.875" style="14" customWidth="1"/>
    <col min="7941" max="7941" width="5.5" style="14" customWidth="1"/>
    <col min="7942" max="7942" width="6.875" style="14" customWidth="1"/>
    <col min="7943" max="7943" width="5.5" style="14" customWidth="1"/>
    <col min="7944" max="7944" width="6.875" style="14" customWidth="1"/>
    <col min="7945" max="7945" width="5.5" style="14" customWidth="1"/>
    <col min="7946" max="7946" width="6.875" style="14" customWidth="1"/>
    <col min="7947" max="7947" width="5.5" style="14" customWidth="1"/>
    <col min="7948" max="7948" width="6.875" style="14" customWidth="1"/>
    <col min="7949" max="7949" width="5.5" style="14" customWidth="1"/>
    <col min="7950" max="7950" width="6.875" style="14" customWidth="1"/>
    <col min="7951" max="7951" width="5.5" style="14" customWidth="1"/>
    <col min="7952" max="7952" width="7.5" style="14" customWidth="1"/>
    <col min="7953" max="7953" width="5" style="14" customWidth="1"/>
    <col min="7954" max="7954" width="9" style="14"/>
    <col min="7955" max="7955" width="5.5" style="14" customWidth="1"/>
    <col min="7956" max="7961" width="4.625" style="14" customWidth="1"/>
    <col min="7962" max="7962" width="4.75" style="14" customWidth="1"/>
    <col min="7963" max="7963" width="5.625" style="14" customWidth="1"/>
    <col min="7964" max="7964" width="2.875" style="14" customWidth="1"/>
    <col min="7965" max="7965" width="9" style="14"/>
    <col min="7966" max="7966" width="5.5" style="14" customWidth="1"/>
    <col min="7967" max="7972" width="4.625" style="14" customWidth="1"/>
    <col min="7973" max="7973" width="4.75" style="14" customWidth="1"/>
    <col min="7974" max="7974" width="5.625" style="14" customWidth="1"/>
    <col min="7975" max="8189" width="9" style="14"/>
    <col min="8190" max="8190" width="5.625" style="14" customWidth="1"/>
    <col min="8191" max="8191" width="9" style="14"/>
    <col min="8192" max="8192" width="3.75" style="14" customWidth="1"/>
    <col min="8193" max="8193" width="0" style="14" hidden="1" customWidth="1"/>
    <col min="8194" max="8194" width="9.375" style="14" customWidth="1"/>
    <col min="8195" max="8195" width="5.5" style="14" customWidth="1"/>
    <col min="8196" max="8196" width="6.875" style="14" customWidth="1"/>
    <col min="8197" max="8197" width="5.5" style="14" customWidth="1"/>
    <col min="8198" max="8198" width="6.875" style="14" customWidth="1"/>
    <col min="8199" max="8199" width="5.5" style="14" customWidth="1"/>
    <col min="8200" max="8200" width="6.875" style="14" customWidth="1"/>
    <col min="8201" max="8201" width="5.5" style="14" customWidth="1"/>
    <col min="8202" max="8202" width="6.875" style="14" customWidth="1"/>
    <col min="8203" max="8203" width="5.5" style="14" customWidth="1"/>
    <col min="8204" max="8204" width="6.875" style="14" customWidth="1"/>
    <col min="8205" max="8205" width="5.5" style="14" customWidth="1"/>
    <col min="8206" max="8206" width="6.875" style="14" customWidth="1"/>
    <col min="8207" max="8207" width="5.5" style="14" customWidth="1"/>
    <col min="8208" max="8208" width="7.5" style="14" customWidth="1"/>
    <col min="8209" max="8209" width="5" style="14" customWidth="1"/>
    <col min="8210" max="8210" width="9" style="14"/>
    <col min="8211" max="8211" width="5.5" style="14" customWidth="1"/>
    <col min="8212" max="8217" width="4.625" style="14" customWidth="1"/>
    <col min="8218" max="8218" width="4.75" style="14" customWidth="1"/>
    <col min="8219" max="8219" width="5.625" style="14" customWidth="1"/>
    <col min="8220" max="8220" width="2.875" style="14" customWidth="1"/>
    <col min="8221" max="8221" width="9" style="14"/>
    <col min="8222" max="8222" width="5.5" style="14" customWidth="1"/>
    <col min="8223" max="8228" width="4.625" style="14" customWidth="1"/>
    <col min="8229" max="8229" width="4.75" style="14" customWidth="1"/>
    <col min="8230" max="8230" width="5.625" style="14" customWidth="1"/>
    <col min="8231" max="8445" width="9" style="14"/>
    <col min="8446" max="8446" width="5.625" style="14" customWidth="1"/>
    <col min="8447" max="8447" width="9" style="14"/>
    <col min="8448" max="8448" width="3.75" style="14" customWidth="1"/>
    <col min="8449" max="8449" width="0" style="14" hidden="1" customWidth="1"/>
    <col min="8450" max="8450" width="9.375" style="14" customWidth="1"/>
    <col min="8451" max="8451" width="5.5" style="14" customWidth="1"/>
    <col min="8452" max="8452" width="6.875" style="14" customWidth="1"/>
    <col min="8453" max="8453" width="5.5" style="14" customWidth="1"/>
    <col min="8454" max="8454" width="6.875" style="14" customWidth="1"/>
    <col min="8455" max="8455" width="5.5" style="14" customWidth="1"/>
    <col min="8456" max="8456" width="6.875" style="14" customWidth="1"/>
    <col min="8457" max="8457" width="5.5" style="14" customWidth="1"/>
    <col min="8458" max="8458" width="6.875" style="14" customWidth="1"/>
    <col min="8459" max="8459" width="5.5" style="14" customWidth="1"/>
    <col min="8460" max="8460" width="6.875" style="14" customWidth="1"/>
    <col min="8461" max="8461" width="5.5" style="14" customWidth="1"/>
    <col min="8462" max="8462" width="6.875" style="14" customWidth="1"/>
    <col min="8463" max="8463" width="5.5" style="14" customWidth="1"/>
    <col min="8464" max="8464" width="7.5" style="14" customWidth="1"/>
    <col min="8465" max="8465" width="5" style="14" customWidth="1"/>
    <col min="8466" max="8466" width="9" style="14"/>
    <col min="8467" max="8467" width="5.5" style="14" customWidth="1"/>
    <col min="8468" max="8473" width="4.625" style="14" customWidth="1"/>
    <col min="8474" max="8474" width="4.75" style="14" customWidth="1"/>
    <col min="8475" max="8475" width="5.625" style="14" customWidth="1"/>
    <col min="8476" max="8476" width="2.875" style="14" customWidth="1"/>
    <col min="8477" max="8477" width="9" style="14"/>
    <col min="8478" max="8478" width="5.5" style="14" customWidth="1"/>
    <col min="8479" max="8484" width="4.625" style="14" customWidth="1"/>
    <col min="8485" max="8485" width="4.75" style="14" customWidth="1"/>
    <col min="8486" max="8486" width="5.625" style="14" customWidth="1"/>
    <col min="8487" max="8701" width="9" style="14"/>
    <col min="8702" max="8702" width="5.625" style="14" customWidth="1"/>
    <col min="8703" max="8703" width="9" style="14"/>
    <col min="8704" max="8704" width="3.75" style="14" customWidth="1"/>
    <col min="8705" max="8705" width="0" style="14" hidden="1" customWidth="1"/>
    <col min="8706" max="8706" width="9.375" style="14" customWidth="1"/>
    <col min="8707" max="8707" width="5.5" style="14" customWidth="1"/>
    <col min="8708" max="8708" width="6.875" style="14" customWidth="1"/>
    <col min="8709" max="8709" width="5.5" style="14" customWidth="1"/>
    <col min="8710" max="8710" width="6.875" style="14" customWidth="1"/>
    <col min="8711" max="8711" width="5.5" style="14" customWidth="1"/>
    <col min="8712" max="8712" width="6.875" style="14" customWidth="1"/>
    <col min="8713" max="8713" width="5.5" style="14" customWidth="1"/>
    <col min="8714" max="8714" width="6.875" style="14" customWidth="1"/>
    <col min="8715" max="8715" width="5.5" style="14" customWidth="1"/>
    <col min="8716" max="8716" width="6.875" style="14" customWidth="1"/>
    <col min="8717" max="8717" width="5.5" style="14" customWidth="1"/>
    <col min="8718" max="8718" width="6.875" style="14" customWidth="1"/>
    <col min="8719" max="8719" width="5.5" style="14" customWidth="1"/>
    <col min="8720" max="8720" width="7.5" style="14" customWidth="1"/>
    <col min="8721" max="8721" width="5" style="14" customWidth="1"/>
    <col min="8722" max="8722" width="9" style="14"/>
    <col min="8723" max="8723" width="5.5" style="14" customWidth="1"/>
    <col min="8724" max="8729" width="4.625" style="14" customWidth="1"/>
    <col min="8730" max="8730" width="4.75" style="14" customWidth="1"/>
    <col min="8731" max="8731" width="5.625" style="14" customWidth="1"/>
    <col min="8732" max="8732" width="2.875" style="14" customWidth="1"/>
    <col min="8733" max="8733" width="9" style="14"/>
    <col min="8734" max="8734" width="5.5" style="14" customWidth="1"/>
    <col min="8735" max="8740" width="4.625" style="14" customWidth="1"/>
    <col min="8741" max="8741" width="4.75" style="14" customWidth="1"/>
    <col min="8742" max="8742" width="5.625" style="14" customWidth="1"/>
    <col min="8743" max="8957" width="9" style="14"/>
    <col min="8958" max="8958" width="5.625" style="14" customWidth="1"/>
    <col min="8959" max="8959" width="9" style="14"/>
    <col min="8960" max="8960" width="3.75" style="14" customWidth="1"/>
    <col min="8961" max="8961" width="0" style="14" hidden="1" customWidth="1"/>
    <col min="8962" max="8962" width="9.375" style="14" customWidth="1"/>
    <col min="8963" max="8963" width="5.5" style="14" customWidth="1"/>
    <col min="8964" max="8964" width="6.875" style="14" customWidth="1"/>
    <col min="8965" max="8965" width="5.5" style="14" customWidth="1"/>
    <col min="8966" max="8966" width="6.875" style="14" customWidth="1"/>
    <col min="8967" max="8967" width="5.5" style="14" customWidth="1"/>
    <col min="8968" max="8968" width="6.875" style="14" customWidth="1"/>
    <col min="8969" max="8969" width="5.5" style="14" customWidth="1"/>
    <col min="8970" max="8970" width="6.875" style="14" customWidth="1"/>
    <col min="8971" max="8971" width="5.5" style="14" customWidth="1"/>
    <col min="8972" max="8972" width="6.875" style="14" customWidth="1"/>
    <col min="8973" max="8973" width="5.5" style="14" customWidth="1"/>
    <col min="8974" max="8974" width="6.875" style="14" customWidth="1"/>
    <col min="8975" max="8975" width="5.5" style="14" customWidth="1"/>
    <col min="8976" max="8976" width="7.5" style="14" customWidth="1"/>
    <col min="8977" max="8977" width="5" style="14" customWidth="1"/>
    <col min="8978" max="8978" width="9" style="14"/>
    <col min="8979" max="8979" width="5.5" style="14" customWidth="1"/>
    <col min="8980" max="8985" width="4.625" style="14" customWidth="1"/>
    <col min="8986" max="8986" width="4.75" style="14" customWidth="1"/>
    <col min="8987" max="8987" width="5.625" style="14" customWidth="1"/>
    <col min="8988" max="8988" width="2.875" style="14" customWidth="1"/>
    <col min="8989" max="8989" width="9" style="14"/>
    <col min="8990" max="8990" width="5.5" style="14" customWidth="1"/>
    <col min="8991" max="8996" width="4.625" style="14" customWidth="1"/>
    <col min="8997" max="8997" width="4.75" style="14" customWidth="1"/>
    <col min="8998" max="8998" width="5.625" style="14" customWidth="1"/>
    <col min="8999" max="9213" width="9" style="14"/>
    <col min="9214" max="9214" width="5.625" style="14" customWidth="1"/>
    <col min="9215" max="9215" width="9" style="14"/>
    <col min="9216" max="9216" width="3.75" style="14" customWidth="1"/>
    <col min="9217" max="9217" width="0" style="14" hidden="1" customWidth="1"/>
    <col min="9218" max="9218" width="9.375" style="14" customWidth="1"/>
    <col min="9219" max="9219" width="5.5" style="14" customWidth="1"/>
    <col min="9220" max="9220" width="6.875" style="14" customWidth="1"/>
    <col min="9221" max="9221" width="5.5" style="14" customWidth="1"/>
    <col min="9222" max="9222" width="6.875" style="14" customWidth="1"/>
    <col min="9223" max="9223" width="5.5" style="14" customWidth="1"/>
    <col min="9224" max="9224" width="6.875" style="14" customWidth="1"/>
    <col min="9225" max="9225" width="5.5" style="14" customWidth="1"/>
    <col min="9226" max="9226" width="6.875" style="14" customWidth="1"/>
    <col min="9227" max="9227" width="5.5" style="14" customWidth="1"/>
    <col min="9228" max="9228" width="6.875" style="14" customWidth="1"/>
    <col min="9229" max="9229" width="5.5" style="14" customWidth="1"/>
    <col min="9230" max="9230" width="6.875" style="14" customWidth="1"/>
    <col min="9231" max="9231" width="5.5" style="14" customWidth="1"/>
    <col min="9232" max="9232" width="7.5" style="14" customWidth="1"/>
    <col min="9233" max="9233" width="5" style="14" customWidth="1"/>
    <col min="9234" max="9234" width="9" style="14"/>
    <col min="9235" max="9235" width="5.5" style="14" customWidth="1"/>
    <col min="9236" max="9241" width="4.625" style="14" customWidth="1"/>
    <col min="9242" max="9242" width="4.75" style="14" customWidth="1"/>
    <col min="9243" max="9243" width="5.625" style="14" customWidth="1"/>
    <col min="9244" max="9244" width="2.875" style="14" customWidth="1"/>
    <col min="9245" max="9245" width="9" style="14"/>
    <col min="9246" max="9246" width="5.5" style="14" customWidth="1"/>
    <col min="9247" max="9252" width="4.625" style="14" customWidth="1"/>
    <col min="9253" max="9253" width="4.75" style="14" customWidth="1"/>
    <col min="9254" max="9254" width="5.625" style="14" customWidth="1"/>
    <col min="9255" max="9469" width="9" style="14"/>
    <col min="9470" max="9470" width="5.625" style="14" customWidth="1"/>
    <col min="9471" max="9471" width="9" style="14"/>
    <col min="9472" max="9472" width="3.75" style="14" customWidth="1"/>
    <col min="9473" max="9473" width="0" style="14" hidden="1" customWidth="1"/>
    <col min="9474" max="9474" width="9.375" style="14" customWidth="1"/>
    <col min="9475" max="9475" width="5.5" style="14" customWidth="1"/>
    <col min="9476" max="9476" width="6.875" style="14" customWidth="1"/>
    <col min="9477" max="9477" width="5.5" style="14" customWidth="1"/>
    <col min="9478" max="9478" width="6.875" style="14" customWidth="1"/>
    <col min="9479" max="9479" width="5.5" style="14" customWidth="1"/>
    <col min="9480" max="9480" width="6.875" style="14" customWidth="1"/>
    <col min="9481" max="9481" width="5.5" style="14" customWidth="1"/>
    <col min="9482" max="9482" width="6.875" style="14" customWidth="1"/>
    <col min="9483" max="9483" width="5.5" style="14" customWidth="1"/>
    <col min="9484" max="9484" width="6.875" style="14" customWidth="1"/>
    <col min="9485" max="9485" width="5.5" style="14" customWidth="1"/>
    <col min="9486" max="9486" width="6.875" style="14" customWidth="1"/>
    <col min="9487" max="9487" width="5.5" style="14" customWidth="1"/>
    <col min="9488" max="9488" width="7.5" style="14" customWidth="1"/>
    <col min="9489" max="9489" width="5" style="14" customWidth="1"/>
    <col min="9490" max="9490" width="9" style="14"/>
    <col min="9491" max="9491" width="5.5" style="14" customWidth="1"/>
    <col min="9492" max="9497" width="4.625" style="14" customWidth="1"/>
    <col min="9498" max="9498" width="4.75" style="14" customWidth="1"/>
    <col min="9499" max="9499" width="5.625" style="14" customWidth="1"/>
    <col min="9500" max="9500" width="2.875" style="14" customWidth="1"/>
    <col min="9501" max="9501" width="9" style="14"/>
    <col min="9502" max="9502" width="5.5" style="14" customWidth="1"/>
    <col min="9503" max="9508" width="4.625" style="14" customWidth="1"/>
    <col min="9509" max="9509" width="4.75" style="14" customWidth="1"/>
    <col min="9510" max="9510" width="5.625" style="14" customWidth="1"/>
    <col min="9511" max="9725" width="9" style="14"/>
    <col min="9726" max="9726" width="5.625" style="14" customWidth="1"/>
    <col min="9727" max="9727" width="9" style="14"/>
    <col min="9728" max="9728" width="3.75" style="14" customWidth="1"/>
    <col min="9729" max="9729" width="0" style="14" hidden="1" customWidth="1"/>
    <col min="9730" max="9730" width="9.375" style="14" customWidth="1"/>
    <col min="9731" max="9731" width="5.5" style="14" customWidth="1"/>
    <col min="9732" max="9732" width="6.875" style="14" customWidth="1"/>
    <col min="9733" max="9733" width="5.5" style="14" customWidth="1"/>
    <col min="9734" max="9734" width="6.875" style="14" customWidth="1"/>
    <col min="9735" max="9735" width="5.5" style="14" customWidth="1"/>
    <col min="9736" max="9736" width="6.875" style="14" customWidth="1"/>
    <col min="9737" max="9737" width="5.5" style="14" customWidth="1"/>
    <col min="9738" max="9738" width="6.875" style="14" customWidth="1"/>
    <col min="9739" max="9739" width="5.5" style="14" customWidth="1"/>
    <col min="9740" max="9740" width="6.875" style="14" customWidth="1"/>
    <col min="9741" max="9741" width="5.5" style="14" customWidth="1"/>
    <col min="9742" max="9742" width="6.875" style="14" customWidth="1"/>
    <col min="9743" max="9743" width="5.5" style="14" customWidth="1"/>
    <col min="9744" max="9744" width="7.5" style="14" customWidth="1"/>
    <col min="9745" max="9745" width="5" style="14" customWidth="1"/>
    <col min="9746" max="9746" width="9" style="14"/>
    <col min="9747" max="9747" width="5.5" style="14" customWidth="1"/>
    <col min="9748" max="9753" width="4.625" style="14" customWidth="1"/>
    <col min="9754" max="9754" width="4.75" style="14" customWidth="1"/>
    <col min="9755" max="9755" width="5.625" style="14" customWidth="1"/>
    <col min="9756" max="9756" width="2.875" style="14" customWidth="1"/>
    <col min="9757" max="9757" width="9" style="14"/>
    <col min="9758" max="9758" width="5.5" style="14" customWidth="1"/>
    <col min="9759" max="9764" width="4.625" style="14" customWidth="1"/>
    <col min="9765" max="9765" width="4.75" style="14" customWidth="1"/>
    <col min="9766" max="9766" width="5.625" style="14" customWidth="1"/>
    <col min="9767" max="9981" width="9" style="14"/>
    <col min="9982" max="9982" width="5.625" style="14" customWidth="1"/>
    <col min="9983" max="9983" width="9" style="14"/>
    <col min="9984" max="9984" width="3.75" style="14" customWidth="1"/>
    <col min="9985" max="9985" width="0" style="14" hidden="1" customWidth="1"/>
    <col min="9986" max="9986" width="9.375" style="14" customWidth="1"/>
    <col min="9987" max="9987" width="5.5" style="14" customWidth="1"/>
    <col min="9988" max="9988" width="6.875" style="14" customWidth="1"/>
    <col min="9989" max="9989" width="5.5" style="14" customWidth="1"/>
    <col min="9990" max="9990" width="6.875" style="14" customWidth="1"/>
    <col min="9991" max="9991" width="5.5" style="14" customWidth="1"/>
    <col min="9992" max="9992" width="6.875" style="14" customWidth="1"/>
    <col min="9993" max="9993" width="5.5" style="14" customWidth="1"/>
    <col min="9994" max="9994" width="6.875" style="14" customWidth="1"/>
    <col min="9995" max="9995" width="5.5" style="14" customWidth="1"/>
    <col min="9996" max="9996" width="6.875" style="14" customWidth="1"/>
    <col min="9997" max="9997" width="5.5" style="14" customWidth="1"/>
    <col min="9998" max="9998" width="6.875" style="14" customWidth="1"/>
    <col min="9999" max="9999" width="5.5" style="14" customWidth="1"/>
    <col min="10000" max="10000" width="7.5" style="14" customWidth="1"/>
    <col min="10001" max="10001" width="5" style="14" customWidth="1"/>
    <col min="10002" max="10002" width="9" style="14"/>
    <col min="10003" max="10003" width="5.5" style="14" customWidth="1"/>
    <col min="10004" max="10009" width="4.625" style="14" customWidth="1"/>
    <col min="10010" max="10010" width="4.75" style="14" customWidth="1"/>
    <col min="10011" max="10011" width="5.625" style="14" customWidth="1"/>
    <col min="10012" max="10012" width="2.875" style="14" customWidth="1"/>
    <col min="10013" max="10013" width="9" style="14"/>
    <col min="10014" max="10014" width="5.5" style="14" customWidth="1"/>
    <col min="10015" max="10020" width="4.625" style="14" customWidth="1"/>
    <col min="10021" max="10021" width="4.75" style="14" customWidth="1"/>
    <col min="10022" max="10022" width="5.625" style="14" customWidth="1"/>
    <col min="10023" max="10237" width="9" style="14"/>
    <col min="10238" max="10238" width="5.625" style="14" customWidth="1"/>
    <col min="10239" max="10239" width="9" style="14"/>
    <col min="10240" max="10240" width="3.75" style="14" customWidth="1"/>
    <col min="10241" max="10241" width="0" style="14" hidden="1" customWidth="1"/>
    <col min="10242" max="10242" width="9.375" style="14" customWidth="1"/>
    <col min="10243" max="10243" width="5.5" style="14" customWidth="1"/>
    <col min="10244" max="10244" width="6.875" style="14" customWidth="1"/>
    <col min="10245" max="10245" width="5.5" style="14" customWidth="1"/>
    <col min="10246" max="10246" width="6.875" style="14" customWidth="1"/>
    <col min="10247" max="10247" width="5.5" style="14" customWidth="1"/>
    <col min="10248" max="10248" width="6.875" style="14" customWidth="1"/>
    <col min="10249" max="10249" width="5.5" style="14" customWidth="1"/>
    <col min="10250" max="10250" width="6.875" style="14" customWidth="1"/>
    <col min="10251" max="10251" width="5.5" style="14" customWidth="1"/>
    <col min="10252" max="10252" width="6.875" style="14" customWidth="1"/>
    <col min="10253" max="10253" width="5.5" style="14" customWidth="1"/>
    <col min="10254" max="10254" width="6.875" style="14" customWidth="1"/>
    <col min="10255" max="10255" width="5.5" style="14" customWidth="1"/>
    <col min="10256" max="10256" width="7.5" style="14" customWidth="1"/>
    <col min="10257" max="10257" width="5" style="14" customWidth="1"/>
    <col min="10258" max="10258" width="9" style="14"/>
    <col min="10259" max="10259" width="5.5" style="14" customWidth="1"/>
    <col min="10260" max="10265" width="4.625" style="14" customWidth="1"/>
    <col min="10266" max="10266" width="4.75" style="14" customWidth="1"/>
    <col min="10267" max="10267" width="5.625" style="14" customWidth="1"/>
    <col min="10268" max="10268" width="2.875" style="14" customWidth="1"/>
    <col min="10269" max="10269" width="9" style="14"/>
    <col min="10270" max="10270" width="5.5" style="14" customWidth="1"/>
    <col min="10271" max="10276" width="4.625" style="14" customWidth="1"/>
    <col min="10277" max="10277" width="4.75" style="14" customWidth="1"/>
    <col min="10278" max="10278" width="5.625" style="14" customWidth="1"/>
    <col min="10279" max="10493" width="9" style="14"/>
    <col min="10494" max="10494" width="5.625" style="14" customWidth="1"/>
    <col min="10495" max="10495" width="9" style="14"/>
    <col min="10496" max="10496" width="3.75" style="14" customWidth="1"/>
    <col min="10497" max="10497" width="0" style="14" hidden="1" customWidth="1"/>
    <col min="10498" max="10498" width="9.375" style="14" customWidth="1"/>
    <col min="10499" max="10499" width="5.5" style="14" customWidth="1"/>
    <col min="10500" max="10500" width="6.875" style="14" customWidth="1"/>
    <col min="10501" max="10501" width="5.5" style="14" customWidth="1"/>
    <col min="10502" max="10502" width="6.875" style="14" customWidth="1"/>
    <col min="10503" max="10503" width="5.5" style="14" customWidth="1"/>
    <col min="10504" max="10504" width="6.875" style="14" customWidth="1"/>
    <col min="10505" max="10505" width="5.5" style="14" customWidth="1"/>
    <col min="10506" max="10506" width="6.875" style="14" customWidth="1"/>
    <col min="10507" max="10507" width="5.5" style="14" customWidth="1"/>
    <col min="10508" max="10508" width="6.875" style="14" customWidth="1"/>
    <col min="10509" max="10509" width="5.5" style="14" customWidth="1"/>
    <col min="10510" max="10510" width="6.875" style="14" customWidth="1"/>
    <col min="10511" max="10511" width="5.5" style="14" customWidth="1"/>
    <col min="10512" max="10512" width="7.5" style="14" customWidth="1"/>
    <col min="10513" max="10513" width="5" style="14" customWidth="1"/>
    <col min="10514" max="10514" width="9" style="14"/>
    <col min="10515" max="10515" width="5.5" style="14" customWidth="1"/>
    <col min="10516" max="10521" width="4.625" style="14" customWidth="1"/>
    <col min="10522" max="10522" width="4.75" style="14" customWidth="1"/>
    <col min="10523" max="10523" width="5.625" style="14" customWidth="1"/>
    <col min="10524" max="10524" width="2.875" style="14" customWidth="1"/>
    <col min="10525" max="10525" width="9" style="14"/>
    <col min="10526" max="10526" width="5.5" style="14" customWidth="1"/>
    <col min="10527" max="10532" width="4.625" style="14" customWidth="1"/>
    <col min="10533" max="10533" width="4.75" style="14" customWidth="1"/>
    <col min="10534" max="10534" width="5.625" style="14" customWidth="1"/>
    <col min="10535" max="10749" width="9" style="14"/>
    <col min="10750" max="10750" width="5.625" style="14" customWidth="1"/>
    <col min="10751" max="10751" width="9" style="14"/>
    <col min="10752" max="10752" width="3.75" style="14" customWidth="1"/>
    <col min="10753" max="10753" width="0" style="14" hidden="1" customWidth="1"/>
    <col min="10754" max="10754" width="9.375" style="14" customWidth="1"/>
    <col min="10755" max="10755" width="5.5" style="14" customWidth="1"/>
    <col min="10756" max="10756" width="6.875" style="14" customWidth="1"/>
    <col min="10757" max="10757" width="5.5" style="14" customWidth="1"/>
    <col min="10758" max="10758" width="6.875" style="14" customWidth="1"/>
    <col min="10759" max="10759" width="5.5" style="14" customWidth="1"/>
    <col min="10760" max="10760" width="6.875" style="14" customWidth="1"/>
    <col min="10761" max="10761" width="5.5" style="14" customWidth="1"/>
    <col min="10762" max="10762" width="6.875" style="14" customWidth="1"/>
    <col min="10763" max="10763" width="5.5" style="14" customWidth="1"/>
    <col min="10764" max="10764" width="6.875" style="14" customWidth="1"/>
    <col min="10765" max="10765" width="5.5" style="14" customWidth="1"/>
    <col min="10766" max="10766" width="6.875" style="14" customWidth="1"/>
    <col min="10767" max="10767" width="5.5" style="14" customWidth="1"/>
    <col min="10768" max="10768" width="7.5" style="14" customWidth="1"/>
    <col min="10769" max="10769" width="5" style="14" customWidth="1"/>
    <col min="10770" max="10770" width="9" style="14"/>
    <col min="10771" max="10771" width="5.5" style="14" customWidth="1"/>
    <col min="10772" max="10777" width="4.625" style="14" customWidth="1"/>
    <col min="10778" max="10778" width="4.75" style="14" customWidth="1"/>
    <col min="10779" max="10779" width="5.625" style="14" customWidth="1"/>
    <col min="10780" max="10780" width="2.875" style="14" customWidth="1"/>
    <col min="10781" max="10781" width="9" style="14"/>
    <col min="10782" max="10782" width="5.5" style="14" customWidth="1"/>
    <col min="10783" max="10788" width="4.625" style="14" customWidth="1"/>
    <col min="10789" max="10789" width="4.75" style="14" customWidth="1"/>
    <col min="10790" max="10790" width="5.625" style="14" customWidth="1"/>
    <col min="10791" max="11005" width="9" style="14"/>
    <col min="11006" max="11006" width="5.625" style="14" customWidth="1"/>
    <col min="11007" max="11007" width="9" style="14"/>
    <col min="11008" max="11008" width="3.75" style="14" customWidth="1"/>
    <col min="11009" max="11009" width="0" style="14" hidden="1" customWidth="1"/>
    <col min="11010" max="11010" width="9.375" style="14" customWidth="1"/>
    <col min="11011" max="11011" width="5.5" style="14" customWidth="1"/>
    <col min="11012" max="11012" width="6.875" style="14" customWidth="1"/>
    <col min="11013" max="11013" width="5.5" style="14" customWidth="1"/>
    <col min="11014" max="11014" width="6.875" style="14" customWidth="1"/>
    <col min="11015" max="11015" width="5.5" style="14" customWidth="1"/>
    <col min="11016" max="11016" width="6.875" style="14" customWidth="1"/>
    <col min="11017" max="11017" width="5.5" style="14" customWidth="1"/>
    <col min="11018" max="11018" width="6.875" style="14" customWidth="1"/>
    <col min="11019" max="11019" width="5.5" style="14" customWidth="1"/>
    <col min="11020" max="11020" width="6.875" style="14" customWidth="1"/>
    <col min="11021" max="11021" width="5.5" style="14" customWidth="1"/>
    <col min="11022" max="11022" width="6.875" style="14" customWidth="1"/>
    <col min="11023" max="11023" width="5.5" style="14" customWidth="1"/>
    <col min="11024" max="11024" width="7.5" style="14" customWidth="1"/>
    <col min="11025" max="11025" width="5" style="14" customWidth="1"/>
    <col min="11026" max="11026" width="9" style="14"/>
    <col min="11027" max="11027" width="5.5" style="14" customWidth="1"/>
    <col min="11028" max="11033" width="4.625" style="14" customWidth="1"/>
    <col min="11034" max="11034" width="4.75" style="14" customWidth="1"/>
    <col min="11035" max="11035" width="5.625" style="14" customWidth="1"/>
    <col min="11036" max="11036" width="2.875" style="14" customWidth="1"/>
    <col min="11037" max="11037" width="9" style="14"/>
    <col min="11038" max="11038" width="5.5" style="14" customWidth="1"/>
    <col min="11039" max="11044" width="4.625" style="14" customWidth="1"/>
    <col min="11045" max="11045" width="4.75" style="14" customWidth="1"/>
    <col min="11046" max="11046" width="5.625" style="14" customWidth="1"/>
    <col min="11047" max="11261" width="9" style="14"/>
    <col min="11262" max="11262" width="5.625" style="14" customWidth="1"/>
    <col min="11263" max="11263" width="9" style="14"/>
    <col min="11264" max="11264" width="3.75" style="14" customWidth="1"/>
    <col min="11265" max="11265" width="0" style="14" hidden="1" customWidth="1"/>
    <col min="11266" max="11266" width="9.375" style="14" customWidth="1"/>
    <col min="11267" max="11267" width="5.5" style="14" customWidth="1"/>
    <col min="11268" max="11268" width="6.875" style="14" customWidth="1"/>
    <col min="11269" max="11269" width="5.5" style="14" customWidth="1"/>
    <col min="11270" max="11270" width="6.875" style="14" customWidth="1"/>
    <col min="11271" max="11271" width="5.5" style="14" customWidth="1"/>
    <col min="11272" max="11272" width="6.875" style="14" customWidth="1"/>
    <col min="11273" max="11273" width="5.5" style="14" customWidth="1"/>
    <col min="11274" max="11274" width="6.875" style="14" customWidth="1"/>
    <col min="11275" max="11275" width="5.5" style="14" customWidth="1"/>
    <col min="11276" max="11276" width="6.875" style="14" customWidth="1"/>
    <col min="11277" max="11277" width="5.5" style="14" customWidth="1"/>
    <col min="11278" max="11278" width="6.875" style="14" customWidth="1"/>
    <col min="11279" max="11279" width="5.5" style="14" customWidth="1"/>
    <col min="11280" max="11280" width="7.5" style="14" customWidth="1"/>
    <col min="11281" max="11281" width="5" style="14" customWidth="1"/>
    <col min="11282" max="11282" width="9" style="14"/>
    <col min="11283" max="11283" width="5.5" style="14" customWidth="1"/>
    <col min="11284" max="11289" width="4.625" style="14" customWidth="1"/>
    <col min="11290" max="11290" width="4.75" style="14" customWidth="1"/>
    <col min="11291" max="11291" width="5.625" style="14" customWidth="1"/>
    <col min="11292" max="11292" width="2.875" style="14" customWidth="1"/>
    <col min="11293" max="11293" width="9" style="14"/>
    <col min="11294" max="11294" width="5.5" style="14" customWidth="1"/>
    <col min="11295" max="11300" width="4.625" style="14" customWidth="1"/>
    <col min="11301" max="11301" width="4.75" style="14" customWidth="1"/>
    <col min="11302" max="11302" width="5.625" style="14" customWidth="1"/>
    <col min="11303" max="11517" width="9" style="14"/>
    <col min="11518" max="11518" width="5.625" style="14" customWidth="1"/>
    <col min="11519" max="11519" width="9" style="14"/>
    <col min="11520" max="11520" width="3.75" style="14" customWidth="1"/>
    <col min="11521" max="11521" width="0" style="14" hidden="1" customWidth="1"/>
    <col min="11522" max="11522" width="9.375" style="14" customWidth="1"/>
    <col min="11523" max="11523" width="5.5" style="14" customWidth="1"/>
    <col min="11524" max="11524" width="6.875" style="14" customWidth="1"/>
    <col min="11525" max="11525" width="5.5" style="14" customWidth="1"/>
    <col min="11526" max="11526" width="6.875" style="14" customWidth="1"/>
    <col min="11527" max="11527" width="5.5" style="14" customWidth="1"/>
    <col min="11528" max="11528" width="6.875" style="14" customWidth="1"/>
    <col min="11529" max="11529" width="5.5" style="14" customWidth="1"/>
    <col min="11530" max="11530" width="6.875" style="14" customWidth="1"/>
    <col min="11531" max="11531" width="5.5" style="14" customWidth="1"/>
    <col min="11532" max="11532" width="6.875" style="14" customWidth="1"/>
    <col min="11533" max="11533" width="5.5" style="14" customWidth="1"/>
    <col min="11534" max="11534" width="6.875" style="14" customWidth="1"/>
    <col min="11535" max="11535" width="5.5" style="14" customWidth="1"/>
    <col min="11536" max="11536" width="7.5" style="14" customWidth="1"/>
    <col min="11537" max="11537" width="5" style="14" customWidth="1"/>
    <col min="11538" max="11538" width="9" style="14"/>
    <col min="11539" max="11539" width="5.5" style="14" customWidth="1"/>
    <col min="11540" max="11545" width="4.625" style="14" customWidth="1"/>
    <col min="11546" max="11546" width="4.75" style="14" customWidth="1"/>
    <col min="11547" max="11547" width="5.625" style="14" customWidth="1"/>
    <col min="11548" max="11548" width="2.875" style="14" customWidth="1"/>
    <col min="11549" max="11549" width="9" style="14"/>
    <col min="11550" max="11550" width="5.5" style="14" customWidth="1"/>
    <col min="11551" max="11556" width="4.625" style="14" customWidth="1"/>
    <col min="11557" max="11557" width="4.75" style="14" customWidth="1"/>
    <col min="11558" max="11558" width="5.625" style="14" customWidth="1"/>
    <col min="11559" max="11773" width="9" style="14"/>
    <col min="11774" max="11774" width="5.625" style="14" customWidth="1"/>
    <col min="11775" max="11775" width="9" style="14"/>
    <col min="11776" max="11776" width="3.75" style="14" customWidth="1"/>
    <col min="11777" max="11777" width="0" style="14" hidden="1" customWidth="1"/>
    <col min="11778" max="11778" width="9.375" style="14" customWidth="1"/>
    <col min="11779" max="11779" width="5.5" style="14" customWidth="1"/>
    <col min="11780" max="11780" width="6.875" style="14" customWidth="1"/>
    <col min="11781" max="11781" width="5.5" style="14" customWidth="1"/>
    <col min="11782" max="11782" width="6.875" style="14" customWidth="1"/>
    <col min="11783" max="11783" width="5.5" style="14" customWidth="1"/>
    <col min="11784" max="11784" width="6.875" style="14" customWidth="1"/>
    <col min="11785" max="11785" width="5.5" style="14" customWidth="1"/>
    <col min="11786" max="11786" width="6.875" style="14" customWidth="1"/>
    <col min="11787" max="11787" width="5.5" style="14" customWidth="1"/>
    <col min="11788" max="11788" width="6.875" style="14" customWidth="1"/>
    <col min="11789" max="11789" width="5.5" style="14" customWidth="1"/>
    <col min="11790" max="11790" width="6.875" style="14" customWidth="1"/>
    <col min="11791" max="11791" width="5.5" style="14" customWidth="1"/>
    <col min="11792" max="11792" width="7.5" style="14" customWidth="1"/>
    <col min="11793" max="11793" width="5" style="14" customWidth="1"/>
    <col min="11794" max="11794" width="9" style="14"/>
    <col min="11795" max="11795" width="5.5" style="14" customWidth="1"/>
    <col min="11796" max="11801" width="4.625" style="14" customWidth="1"/>
    <col min="11802" max="11802" width="4.75" style="14" customWidth="1"/>
    <col min="11803" max="11803" width="5.625" style="14" customWidth="1"/>
    <col min="11804" max="11804" width="2.875" style="14" customWidth="1"/>
    <col min="11805" max="11805" width="9" style="14"/>
    <col min="11806" max="11806" width="5.5" style="14" customWidth="1"/>
    <col min="11807" max="11812" width="4.625" style="14" customWidth="1"/>
    <col min="11813" max="11813" width="4.75" style="14" customWidth="1"/>
    <col min="11814" max="11814" width="5.625" style="14" customWidth="1"/>
    <col min="11815" max="12029" width="9" style="14"/>
    <col min="12030" max="12030" width="5.625" style="14" customWidth="1"/>
    <col min="12031" max="12031" width="9" style="14"/>
    <col min="12032" max="12032" width="3.75" style="14" customWidth="1"/>
    <col min="12033" max="12033" width="0" style="14" hidden="1" customWidth="1"/>
    <col min="12034" max="12034" width="9.375" style="14" customWidth="1"/>
    <col min="12035" max="12035" width="5.5" style="14" customWidth="1"/>
    <col min="12036" max="12036" width="6.875" style="14" customWidth="1"/>
    <col min="12037" max="12037" width="5.5" style="14" customWidth="1"/>
    <col min="12038" max="12038" width="6.875" style="14" customWidth="1"/>
    <col min="12039" max="12039" width="5.5" style="14" customWidth="1"/>
    <col min="12040" max="12040" width="6.875" style="14" customWidth="1"/>
    <col min="12041" max="12041" width="5.5" style="14" customWidth="1"/>
    <col min="12042" max="12042" width="6.875" style="14" customWidth="1"/>
    <col min="12043" max="12043" width="5.5" style="14" customWidth="1"/>
    <col min="12044" max="12044" width="6.875" style="14" customWidth="1"/>
    <col min="12045" max="12045" width="5.5" style="14" customWidth="1"/>
    <col min="12046" max="12046" width="6.875" style="14" customWidth="1"/>
    <col min="12047" max="12047" width="5.5" style="14" customWidth="1"/>
    <col min="12048" max="12048" width="7.5" style="14" customWidth="1"/>
    <col min="12049" max="12049" width="5" style="14" customWidth="1"/>
    <col min="12050" max="12050" width="9" style="14"/>
    <col min="12051" max="12051" width="5.5" style="14" customWidth="1"/>
    <col min="12052" max="12057" width="4.625" style="14" customWidth="1"/>
    <col min="12058" max="12058" width="4.75" style="14" customWidth="1"/>
    <col min="12059" max="12059" width="5.625" style="14" customWidth="1"/>
    <col min="12060" max="12060" width="2.875" style="14" customWidth="1"/>
    <col min="12061" max="12061" width="9" style="14"/>
    <col min="12062" max="12062" width="5.5" style="14" customWidth="1"/>
    <col min="12063" max="12068" width="4.625" style="14" customWidth="1"/>
    <col min="12069" max="12069" width="4.75" style="14" customWidth="1"/>
    <col min="12070" max="12070" width="5.625" style="14" customWidth="1"/>
    <col min="12071" max="12285" width="9" style="14"/>
    <col min="12286" max="12286" width="5.625" style="14" customWidth="1"/>
    <col min="12287" max="12287" width="9" style="14"/>
    <col min="12288" max="12288" width="3.75" style="14" customWidth="1"/>
    <col min="12289" max="12289" width="0" style="14" hidden="1" customWidth="1"/>
    <col min="12290" max="12290" width="9.375" style="14" customWidth="1"/>
    <col min="12291" max="12291" width="5.5" style="14" customWidth="1"/>
    <col min="12292" max="12292" width="6.875" style="14" customWidth="1"/>
    <col min="12293" max="12293" width="5.5" style="14" customWidth="1"/>
    <col min="12294" max="12294" width="6.875" style="14" customWidth="1"/>
    <col min="12295" max="12295" width="5.5" style="14" customWidth="1"/>
    <col min="12296" max="12296" width="6.875" style="14" customWidth="1"/>
    <col min="12297" max="12297" width="5.5" style="14" customWidth="1"/>
    <col min="12298" max="12298" width="6.875" style="14" customWidth="1"/>
    <col min="12299" max="12299" width="5.5" style="14" customWidth="1"/>
    <col min="12300" max="12300" width="6.875" style="14" customWidth="1"/>
    <col min="12301" max="12301" width="5.5" style="14" customWidth="1"/>
    <col min="12302" max="12302" width="6.875" style="14" customWidth="1"/>
    <col min="12303" max="12303" width="5.5" style="14" customWidth="1"/>
    <col min="12304" max="12304" width="7.5" style="14" customWidth="1"/>
    <col min="12305" max="12305" width="5" style="14" customWidth="1"/>
    <col min="12306" max="12306" width="9" style="14"/>
    <col min="12307" max="12307" width="5.5" style="14" customWidth="1"/>
    <col min="12308" max="12313" width="4.625" style="14" customWidth="1"/>
    <col min="12314" max="12314" width="4.75" style="14" customWidth="1"/>
    <col min="12315" max="12315" width="5.625" style="14" customWidth="1"/>
    <col min="12316" max="12316" width="2.875" style="14" customWidth="1"/>
    <col min="12317" max="12317" width="9" style="14"/>
    <col min="12318" max="12318" width="5.5" style="14" customWidth="1"/>
    <col min="12319" max="12324" width="4.625" style="14" customWidth="1"/>
    <col min="12325" max="12325" width="4.75" style="14" customWidth="1"/>
    <col min="12326" max="12326" width="5.625" style="14" customWidth="1"/>
    <col min="12327" max="12541" width="9" style="14"/>
    <col min="12542" max="12542" width="5.625" style="14" customWidth="1"/>
    <col min="12543" max="12543" width="9" style="14"/>
    <col min="12544" max="12544" width="3.75" style="14" customWidth="1"/>
    <col min="12545" max="12545" width="0" style="14" hidden="1" customWidth="1"/>
    <col min="12546" max="12546" width="9.375" style="14" customWidth="1"/>
    <col min="12547" max="12547" width="5.5" style="14" customWidth="1"/>
    <col min="12548" max="12548" width="6.875" style="14" customWidth="1"/>
    <col min="12549" max="12549" width="5.5" style="14" customWidth="1"/>
    <col min="12550" max="12550" width="6.875" style="14" customWidth="1"/>
    <col min="12551" max="12551" width="5.5" style="14" customWidth="1"/>
    <col min="12552" max="12552" width="6.875" style="14" customWidth="1"/>
    <col min="12553" max="12553" width="5.5" style="14" customWidth="1"/>
    <col min="12554" max="12554" width="6.875" style="14" customWidth="1"/>
    <col min="12555" max="12555" width="5.5" style="14" customWidth="1"/>
    <col min="12556" max="12556" width="6.875" style="14" customWidth="1"/>
    <col min="12557" max="12557" width="5.5" style="14" customWidth="1"/>
    <col min="12558" max="12558" width="6.875" style="14" customWidth="1"/>
    <col min="12559" max="12559" width="5.5" style="14" customWidth="1"/>
    <col min="12560" max="12560" width="7.5" style="14" customWidth="1"/>
    <col min="12561" max="12561" width="5" style="14" customWidth="1"/>
    <col min="12562" max="12562" width="9" style="14"/>
    <col min="12563" max="12563" width="5.5" style="14" customWidth="1"/>
    <col min="12564" max="12569" width="4.625" style="14" customWidth="1"/>
    <col min="12570" max="12570" width="4.75" style="14" customWidth="1"/>
    <col min="12571" max="12571" width="5.625" style="14" customWidth="1"/>
    <col min="12572" max="12572" width="2.875" style="14" customWidth="1"/>
    <col min="12573" max="12573" width="9" style="14"/>
    <col min="12574" max="12574" width="5.5" style="14" customWidth="1"/>
    <col min="12575" max="12580" width="4.625" style="14" customWidth="1"/>
    <col min="12581" max="12581" width="4.75" style="14" customWidth="1"/>
    <col min="12582" max="12582" width="5.625" style="14" customWidth="1"/>
    <col min="12583" max="12797" width="9" style="14"/>
    <col min="12798" max="12798" width="5.625" style="14" customWidth="1"/>
    <col min="12799" max="12799" width="9" style="14"/>
    <col min="12800" max="12800" width="3.75" style="14" customWidth="1"/>
    <col min="12801" max="12801" width="0" style="14" hidden="1" customWidth="1"/>
    <col min="12802" max="12802" width="9.375" style="14" customWidth="1"/>
    <col min="12803" max="12803" width="5.5" style="14" customWidth="1"/>
    <col min="12804" max="12804" width="6.875" style="14" customWidth="1"/>
    <col min="12805" max="12805" width="5.5" style="14" customWidth="1"/>
    <col min="12806" max="12806" width="6.875" style="14" customWidth="1"/>
    <col min="12807" max="12807" width="5.5" style="14" customWidth="1"/>
    <col min="12808" max="12808" width="6.875" style="14" customWidth="1"/>
    <col min="12809" max="12809" width="5.5" style="14" customWidth="1"/>
    <col min="12810" max="12810" width="6.875" style="14" customWidth="1"/>
    <col min="12811" max="12811" width="5.5" style="14" customWidth="1"/>
    <col min="12812" max="12812" width="6.875" style="14" customWidth="1"/>
    <col min="12813" max="12813" width="5.5" style="14" customWidth="1"/>
    <col min="12814" max="12814" width="6.875" style="14" customWidth="1"/>
    <col min="12815" max="12815" width="5.5" style="14" customWidth="1"/>
    <col min="12816" max="12816" width="7.5" style="14" customWidth="1"/>
    <col min="12817" max="12817" width="5" style="14" customWidth="1"/>
    <col min="12818" max="12818" width="9" style="14"/>
    <col min="12819" max="12819" width="5.5" style="14" customWidth="1"/>
    <col min="12820" max="12825" width="4.625" style="14" customWidth="1"/>
    <col min="12826" max="12826" width="4.75" style="14" customWidth="1"/>
    <col min="12827" max="12827" width="5.625" style="14" customWidth="1"/>
    <col min="12828" max="12828" width="2.875" style="14" customWidth="1"/>
    <col min="12829" max="12829" width="9" style="14"/>
    <col min="12830" max="12830" width="5.5" style="14" customWidth="1"/>
    <col min="12831" max="12836" width="4.625" style="14" customWidth="1"/>
    <col min="12837" max="12837" width="4.75" style="14" customWidth="1"/>
    <col min="12838" max="12838" width="5.625" style="14" customWidth="1"/>
    <col min="12839" max="13053" width="9" style="14"/>
    <col min="13054" max="13054" width="5.625" style="14" customWidth="1"/>
    <col min="13055" max="13055" width="9" style="14"/>
    <col min="13056" max="13056" width="3.75" style="14" customWidth="1"/>
    <col min="13057" max="13057" width="0" style="14" hidden="1" customWidth="1"/>
    <col min="13058" max="13058" width="9.375" style="14" customWidth="1"/>
    <col min="13059" max="13059" width="5.5" style="14" customWidth="1"/>
    <col min="13060" max="13060" width="6.875" style="14" customWidth="1"/>
    <col min="13061" max="13061" width="5.5" style="14" customWidth="1"/>
    <col min="13062" max="13062" width="6.875" style="14" customWidth="1"/>
    <col min="13063" max="13063" width="5.5" style="14" customWidth="1"/>
    <col min="13064" max="13064" width="6.875" style="14" customWidth="1"/>
    <col min="13065" max="13065" width="5.5" style="14" customWidth="1"/>
    <col min="13066" max="13066" width="6.875" style="14" customWidth="1"/>
    <col min="13067" max="13067" width="5.5" style="14" customWidth="1"/>
    <col min="13068" max="13068" width="6.875" style="14" customWidth="1"/>
    <col min="13069" max="13069" width="5.5" style="14" customWidth="1"/>
    <col min="13070" max="13070" width="6.875" style="14" customWidth="1"/>
    <col min="13071" max="13071" width="5.5" style="14" customWidth="1"/>
    <col min="13072" max="13072" width="7.5" style="14" customWidth="1"/>
    <col min="13073" max="13073" width="5" style="14" customWidth="1"/>
    <col min="13074" max="13074" width="9" style="14"/>
    <col min="13075" max="13075" width="5.5" style="14" customWidth="1"/>
    <col min="13076" max="13081" width="4.625" style="14" customWidth="1"/>
    <col min="13082" max="13082" width="4.75" style="14" customWidth="1"/>
    <col min="13083" max="13083" width="5.625" style="14" customWidth="1"/>
    <col min="13084" max="13084" width="2.875" style="14" customWidth="1"/>
    <col min="13085" max="13085" width="9" style="14"/>
    <col min="13086" max="13086" width="5.5" style="14" customWidth="1"/>
    <col min="13087" max="13092" width="4.625" style="14" customWidth="1"/>
    <col min="13093" max="13093" width="4.75" style="14" customWidth="1"/>
    <col min="13094" max="13094" width="5.625" style="14" customWidth="1"/>
    <col min="13095" max="13309" width="9" style="14"/>
    <col min="13310" max="13310" width="5.625" style="14" customWidth="1"/>
    <col min="13311" max="13311" width="9" style="14"/>
    <col min="13312" max="13312" width="3.75" style="14" customWidth="1"/>
    <col min="13313" max="13313" width="0" style="14" hidden="1" customWidth="1"/>
    <col min="13314" max="13314" width="9.375" style="14" customWidth="1"/>
    <col min="13315" max="13315" width="5.5" style="14" customWidth="1"/>
    <col min="13316" max="13316" width="6.875" style="14" customWidth="1"/>
    <col min="13317" max="13317" width="5.5" style="14" customWidth="1"/>
    <col min="13318" max="13318" width="6.875" style="14" customWidth="1"/>
    <col min="13319" max="13319" width="5.5" style="14" customWidth="1"/>
    <col min="13320" max="13320" width="6.875" style="14" customWidth="1"/>
    <col min="13321" max="13321" width="5.5" style="14" customWidth="1"/>
    <col min="13322" max="13322" width="6.875" style="14" customWidth="1"/>
    <col min="13323" max="13323" width="5.5" style="14" customWidth="1"/>
    <col min="13324" max="13324" width="6.875" style="14" customWidth="1"/>
    <col min="13325" max="13325" width="5.5" style="14" customWidth="1"/>
    <col min="13326" max="13326" width="6.875" style="14" customWidth="1"/>
    <col min="13327" max="13327" width="5.5" style="14" customWidth="1"/>
    <col min="13328" max="13328" width="7.5" style="14" customWidth="1"/>
    <col min="13329" max="13329" width="5" style="14" customWidth="1"/>
    <col min="13330" max="13330" width="9" style="14"/>
    <col min="13331" max="13331" width="5.5" style="14" customWidth="1"/>
    <col min="13332" max="13337" width="4.625" style="14" customWidth="1"/>
    <col min="13338" max="13338" width="4.75" style="14" customWidth="1"/>
    <col min="13339" max="13339" width="5.625" style="14" customWidth="1"/>
    <col min="13340" max="13340" width="2.875" style="14" customWidth="1"/>
    <col min="13341" max="13341" width="9" style="14"/>
    <col min="13342" max="13342" width="5.5" style="14" customWidth="1"/>
    <col min="13343" max="13348" width="4.625" style="14" customWidth="1"/>
    <col min="13349" max="13349" width="4.75" style="14" customWidth="1"/>
    <col min="13350" max="13350" width="5.625" style="14" customWidth="1"/>
    <col min="13351" max="13565" width="9" style="14"/>
    <col min="13566" max="13566" width="5.625" style="14" customWidth="1"/>
    <col min="13567" max="13567" width="9" style="14"/>
    <col min="13568" max="13568" width="3.75" style="14" customWidth="1"/>
    <col min="13569" max="13569" width="0" style="14" hidden="1" customWidth="1"/>
    <col min="13570" max="13570" width="9.375" style="14" customWidth="1"/>
    <col min="13571" max="13571" width="5.5" style="14" customWidth="1"/>
    <col min="13572" max="13572" width="6.875" style="14" customWidth="1"/>
    <col min="13573" max="13573" width="5.5" style="14" customWidth="1"/>
    <col min="13574" max="13574" width="6.875" style="14" customWidth="1"/>
    <col min="13575" max="13575" width="5.5" style="14" customWidth="1"/>
    <col min="13576" max="13576" width="6.875" style="14" customWidth="1"/>
    <col min="13577" max="13577" width="5.5" style="14" customWidth="1"/>
    <col min="13578" max="13578" width="6.875" style="14" customWidth="1"/>
    <col min="13579" max="13579" width="5.5" style="14" customWidth="1"/>
    <col min="13580" max="13580" width="6.875" style="14" customWidth="1"/>
    <col min="13581" max="13581" width="5.5" style="14" customWidth="1"/>
    <col min="13582" max="13582" width="6.875" style="14" customWidth="1"/>
    <col min="13583" max="13583" width="5.5" style="14" customWidth="1"/>
    <col min="13584" max="13584" width="7.5" style="14" customWidth="1"/>
    <col min="13585" max="13585" width="5" style="14" customWidth="1"/>
    <col min="13586" max="13586" width="9" style="14"/>
    <col min="13587" max="13587" width="5.5" style="14" customWidth="1"/>
    <col min="13588" max="13593" width="4.625" style="14" customWidth="1"/>
    <col min="13594" max="13594" width="4.75" style="14" customWidth="1"/>
    <col min="13595" max="13595" width="5.625" style="14" customWidth="1"/>
    <col min="13596" max="13596" width="2.875" style="14" customWidth="1"/>
    <col min="13597" max="13597" width="9" style="14"/>
    <col min="13598" max="13598" width="5.5" style="14" customWidth="1"/>
    <col min="13599" max="13604" width="4.625" style="14" customWidth="1"/>
    <col min="13605" max="13605" width="4.75" style="14" customWidth="1"/>
    <col min="13606" max="13606" width="5.625" style="14" customWidth="1"/>
    <col min="13607" max="13821" width="9" style="14"/>
    <col min="13822" max="13822" width="5.625" style="14" customWidth="1"/>
    <col min="13823" max="13823" width="9" style="14"/>
    <col min="13824" max="13824" width="3.75" style="14" customWidth="1"/>
    <col min="13825" max="13825" width="0" style="14" hidden="1" customWidth="1"/>
    <col min="13826" max="13826" width="9.375" style="14" customWidth="1"/>
    <col min="13827" max="13827" width="5.5" style="14" customWidth="1"/>
    <col min="13828" max="13828" width="6.875" style="14" customWidth="1"/>
    <col min="13829" max="13829" width="5.5" style="14" customWidth="1"/>
    <col min="13830" max="13830" width="6.875" style="14" customWidth="1"/>
    <col min="13831" max="13831" width="5.5" style="14" customWidth="1"/>
    <col min="13832" max="13832" width="6.875" style="14" customWidth="1"/>
    <col min="13833" max="13833" width="5.5" style="14" customWidth="1"/>
    <col min="13834" max="13834" width="6.875" style="14" customWidth="1"/>
    <col min="13835" max="13835" width="5.5" style="14" customWidth="1"/>
    <col min="13836" max="13836" width="6.875" style="14" customWidth="1"/>
    <col min="13837" max="13837" width="5.5" style="14" customWidth="1"/>
    <col min="13838" max="13838" width="6.875" style="14" customWidth="1"/>
    <col min="13839" max="13839" width="5.5" style="14" customWidth="1"/>
    <col min="13840" max="13840" width="7.5" style="14" customWidth="1"/>
    <col min="13841" max="13841" width="5" style="14" customWidth="1"/>
    <col min="13842" max="13842" width="9" style="14"/>
    <col min="13843" max="13843" width="5.5" style="14" customWidth="1"/>
    <col min="13844" max="13849" width="4.625" style="14" customWidth="1"/>
    <col min="13850" max="13850" width="4.75" style="14" customWidth="1"/>
    <col min="13851" max="13851" width="5.625" style="14" customWidth="1"/>
    <col min="13852" max="13852" width="2.875" style="14" customWidth="1"/>
    <col min="13853" max="13853" width="9" style="14"/>
    <col min="13854" max="13854" width="5.5" style="14" customWidth="1"/>
    <col min="13855" max="13860" width="4.625" style="14" customWidth="1"/>
    <col min="13861" max="13861" width="4.75" style="14" customWidth="1"/>
    <col min="13862" max="13862" width="5.625" style="14" customWidth="1"/>
    <col min="13863" max="14077" width="9" style="14"/>
    <col min="14078" max="14078" width="5.625" style="14" customWidth="1"/>
    <col min="14079" max="14079" width="9" style="14"/>
    <col min="14080" max="14080" width="3.75" style="14" customWidth="1"/>
    <col min="14081" max="14081" width="0" style="14" hidden="1" customWidth="1"/>
    <col min="14082" max="14082" width="9.375" style="14" customWidth="1"/>
    <col min="14083" max="14083" width="5.5" style="14" customWidth="1"/>
    <col min="14084" max="14084" width="6.875" style="14" customWidth="1"/>
    <col min="14085" max="14085" width="5.5" style="14" customWidth="1"/>
    <col min="14086" max="14086" width="6.875" style="14" customWidth="1"/>
    <col min="14087" max="14087" width="5.5" style="14" customWidth="1"/>
    <col min="14088" max="14088" width="6.875" style="14" customWidth="1"/>
    <col min="14089" max="14089" width="5.5" style="14" customWidth="1"/>
    <col min="14090" max="14090" width="6.875" style="14" customWidth="1"/>
    <col min="14091" max="14091" width="5.5" style="14" customWidth="1"/>
    <col min="14092" max="14092" width="6.875" style="14" customWidth="1"/>
    <col min="14093" max="14093" width="5.5" style="14" customWidth="1"/>
    <col min="14094" max="14094" width="6.875" style="14" customWidth="1"/>
    <col min="14095" max="14095" width="5.5" style="14" customWidth="1"/>
    <col min="14096" max="14096" width="7.5" style="14" customWidth="1"/>
    <col min="14097" max="14097" width="5" style="14" customWidth="1"/>
    <col min="14098" max="14098" width="9" style="14"/>
    <col min="14099" max="14099" width="5.5" style="14" customWidth="1"/>
    <col min="14100" max="14105" width="4.625" style="14" customWidth="1"/>
    <col min="14106" max="14106" width="4.75" style="14" customWidth="1"/>
    <col min="14107" max="14107" width="5.625" style="14" customWidth="1"/>
    <col min="14108" max="14108" width="2.875" style="14" customWidth="1"/>
    <col min="14109" max="14109" width="9" style="14"/>
    <col min="14110" max="14110" width="5.5" style="14" customWidth="1"/>
    <col min="14111" max="14116" width="4.625" style="14" customWidth="1"/>
    <col min="14117" max="14117" width="4.75" style="14" customWidth="1"/>
    <col min="14118" max="14118" width="5.625" style="14" customWidth="1"/>
    <col min="14119" max="14333" width="9" style="14"/>
    <col min="14334" max="14334" width="5.625" style="14" customWidth="1"/>
    <col min="14335" max="14335" width="9" style="14"/>
    <col min="14336" max="14336" width="3.75" style="14" customWidth="1"/>
    <col min="14337" max="14337" width="0" style="14" hidden="1" customWidth="1"/>
    <col min="14338" max="14338" width="9.375" style="14" customWidth="1"/>
    <col min="14339" max="14339" width="5.5" style="14" customWidth="1"/>
    <col min="14340" max="14340" width="6.875" style="14" customWidth="1"/>
    <col min="14341" max="14341" width="5.5" style="14" customWidth="1"/>
    <col min="14342" max="14342" width="6.875" style="14" customWidth="1"/>
    <col min="14343" max="14343" width="5.5" style="14" customWidth="1"/>
    <col min="14344" max="14344" width="6.875" style="14" customWidth="1"/>
    <col min="14345" max="14345" width="5.5" style="14" customWidth="1"/>
    <col min="14346" max="14346" width="6.875" style="14" customWidth="1"/>
    <col min="14347" max="14347" width="5.5" style="14" customWidth="1"/>
    <col min="14348" max="14348" width="6.875" style="14" customWidth="1"/>
    <col min="14349" max="14349" width="5.5" style="14" customWidth="1"/>
    <col min="14350" max="14350" width="6.875" style="14" customWidth="1"/>
    <col min="14351" max="14351" width="5.5" style="14" customWidth="1"/>
    <col min="14352" max="14352" width="7.5" style="14" customWidth="1"/>
    <col min="14353" max="14353" width="5" style="14" customWidth="1"/>
    <col min="14354" max="14354" width="9" style="14"/>
    <col min="14355" max="14355" width="5.5" style="14" customWidth="1"/>
    <col min="14356" max="14361" width="4.625" style="14" customWidth="1"/>
    <col min="14362" max="14362" width="4.75" style="14" customWidth="1"/>
    <col min="14363" max="14363" width="5.625" style="14" customWidth="1"/>
    <col min="14364" max="14364" width="2.875" style="14" customWidth="1"/>
    <col min="14365" max="14365" width="9" style="14"/>
    <col min="14366" max="14366" width="5.5" style="14" customWidth="1"/>
    <col min="14367" max="14372" width="4.625" style="14" customWidth="1"/>
    <col min="14373" max="14373" width="4.75" style="14" customWidth="1"/>
    <col min="14374" max="14374" width="5.625" style="14" customWidth="1"/>
    <col min="14375" max="14589" width="9" style="14"/>
    <col min="14590" max="14590" width="5.625" style="14" customWidth="1"/>
    <col min="14591" max="14591" width="9" style="14"/>
    <col min="14592" max="14592" width="3.75" style="14" customWidth="1"/>
    <col min="14593" max="14593" width="0" style="14" hidden="1" customWidth="1"/>
    <col min="14594" max="14594" width="9.375" style="14" customWidth="1"/>
    <col min="14595" max="14595" width="5.5" style="14" customWidth="1"/>
    <col min="14596" max="14596" width="6.875" style="14" customWidth="1"/>
    <col min="14597" max="14597" width="5.5" style="14" customWidth="1"/>
    <col min="14598" max="14598" width="6.875" style="14" customWidth="1"/>
    <col min="14599" max="14599" width="5.5" style="14" customWidth="1"/>
    <col min="14600" max="14600" width="6.875" style="14" customWidth="1"/>
    <col min="14601" max="14601" width="5.5" style="14" customWidth="1"/>
    <col min="14602" max="14602" width="6.875" style="14" customWidth="1"/>
    <col min="14603" max="14603" width="5.5" style="14" customWidth="1"/>
    <col min="14604" max="14604" width="6.875" style="14" customWidth="1"/>
    <col min="14605" max="14605" width="5.5" style="14" customWidth="1"/>
    <col min="14606" max="14606" width="6.875" style="14" customWidth="1"/>
    <col min="14607" max="14607" width="5.5" style="14" customWidth="1"/>
    <col min="14608" max="14608" width="7.5" style="14" customWidth="1"/>
    <col min="14609" max="14609" width="5" style="14" customWidth="1"/>
    <col min="14610" max="14610" width="9" style="14"/>
    <col min="14611" max="14611" width="5.5" style="14" customWidth="1"/>
    <col min="14612" max="14617" width="4.625" style="14" customWidth="1"/>
    <col min="14618" max="14618" width="4.75" style="14" customWidth="1"/>
    <col min="14619" max="14619" width="5.625" style="14" customWidth="1"/>
    <col min="14620" max="14620" width="2.875" style="14" customWidth="1"/>
    <col min="14621" max="14621" width="9" style="14"/>
    <col min="14622" max="14622" width="5.5" style="14" customWidth="1"/>
    <col min="14623" max="14628" width="4.625" style="14" customWidth="1"/>
    <col min="14629" max="14629" width="4.75" style="14" customWidth="1"/>
    <col min="14630" max="14630" width="5.625" style="14" customWidth="1"/>
    <col min="14631" max="14845" width="9" style="14"/>
    <col min="14846" max="14846" width="5.625" style="14" customWidth="1"/>
    <col min="14847" max="14847" width="9" style="14"/>
    <col min="14848" max="14848" width="3.75" style="14" customWidth="1"/>
    <col min="14849" max="14849" width="0" style="14" hidden="1" customWidth="1"/>
    <col min="14850" max="14850" width="9.375" style="14" customWidth="1"/>
    <col min="14851" max="14851" width="5.5" style="14" customWidth="1"/>
    <col min="14852" max="14852" width="6.875" style="14" customWidth="1"/>
    <col min="14853" max="14853" width="5.5" style="14" customWidth="1"/>
    <col min="14854" max="14854" width="6.875" style="14" customWidth="1"/>
    <col min="14855" max="14855" width="5.5" style="14" customWidth="1"/>
    <col min="14856" max="14856" width="6.875" style="14" customWidth="1"/>
    <col min="14857" max="14857" width="5.5" style="14" customWidth="1"/>
    <col min="14858" max="14858" width="6.875" style="14" customWidth="1"/>
    <col min="14859" max="14859" width="5.5" style="14" customWidth="1"/>
    <col min="14860" max="14860" width="6.875" style="14" customWidth="1"/>
    <col min="14861" max="14861" width="5.5" style="14" customWidth="1"/>
    <col min="14862" max="14862" width="6.875" style="14" customWidth="1"/>
    <col min="14863" max="14863" width="5.5" style="14" customWidth="1"/>
    <col min="14864" max="14864" width="7.5" style="14" customWidth="1"/>
    <col min="14865" max="14865" width="5" style="14" customWidth="1"/>
    <col min="14866" max="14866" width="9" style="14"/>
    <col min="14867" max="14867" width="5.5" style="14" customWidth="1"/>
    <col min="14868" max="14873" width="4.625" style="14" customWidth="1"/>
    <col min="14874" max="14874" width="4.75" style="14" customWidth="1"/>
    <col min="14875" max="14875" width="5.625" style="14" customWidth="1"/>
    <col min="14876" max="14876" width="2.875" style="14" customWidth="1"/>
    <col min="14877" max="14877" width="9" style="14"/>
    <col min="14878" max="14878" width="5.5" style="14" customWidth="1"/>
    <col min="14879" max="14884" width="4.625" style="14" customWidth="1"/>
    <col min="14885" max="14885" width="4.75" style="14" customWidth="1"/>
    <col min="14886" max="14886" width="5.625" style="14" customWidth="1"/>
    <col min="14887" max="15101" width="9" style="14"/>
    <col min="15102" max="15102" width="5.625" style="14" customWidth="1"/>
    <col min="15103" max="15103" width="9" style="14"/>
    <col min="15104" max="15104" width="3.75" style="14" customWidth="1"/>
    <col min="15105" max="15105" width="0" style="14" hidden="1" customWidth="1"/>
    <col min="15106" max="15106" width="9.375" style="14" customWidth="1"/>
    <col min="15107" max="15107" width="5.5" style="14" customWidth="1"/>
    <col min="15108" max="15108" width="6.875" style="14" customWidth="1"/>
    <col min="15109" max="15109" width="5.5" style="14" customWidth="1"/>
    <col min="15110" max="15110" width="6.875" style="14" customWidth="1"/>
    <col min="15111" max="15111" width="5.5" style="14" customWidth="1"/>
    <col min="15112" max="15112" width="6.875" style="14" customWidth="1"/>
    <col min="15113" max="15113" width="5.5" style="14" customWidth="1"/>
    <col min="15114" max="15114" width="6.875" style="14" customWidth="1"/>
    <col min="15115" max="15115" width="5.5" style="14" customWidth="1"/>
    <col min="15116" max="15116" width="6.875" style="14" customWidth="1"/>
    <col min="15117" max="15117" width="5.5" style="14" customWidth="1"/>
    <col min="15118" max="15118" width="6.875" style="14" customWidth="1"/>
    <col min="15119" max="15119" width="5.5" style="14" customWidth="1"/>
    <col min="15120" max="15120" width="7.5" style="14" customWidth="1"/>
    <col min="15121" max="15121" width="5" style="14" customWidth="1"/>
    <col min="15122" max="15122" width="9" style="14"/>
    <col min="15123" max="15123" width="5.5" style="14" customWidth="1"/>
    <col min="15124" max="15129" width="4.625" style="14" customWidth="1"/>
    <col min="15130" max="15130" width="4.75" style="14" customWidth="1"/>
    <col min="15131" max="15131" width="5.625" style="14" customWidth="1"/>
    <col min="15132" max="15132" width="2.875" style="14" customWidth="1"/>
    <col min="15133" max="15133" width="9" style="14"/>
    <col min="15134" max="15134" width="5.5" style="14" customWidth="1"/>
    <col min="15135" max="15140" width="4.625" style="14" customWidth="1"/>
    <col min="15141" max="15141" width="4.75" style="14" customWidth="1"/>
    <col min="15142" max="15142" width="5.625" style="14" customWidth="1"/>
    <col min="15143" max="15357" width="9" style="14"/>
    <col min="15358" max="15358" width="5.625" style="14" customWidth="1"/>
    <col min="15359" max="15359" width="9" style="14"/>
    <col min="15360" max="15360" width="3.75" style="14" customWidth="1"/>
    <col min="15361" max="15361" width="0" style="14" hidden="1" customWidth="1"/>
    <col min="15362" max="15362" width="9.375" style="14" customWidth="1"/>
    <col min="15363" max="15363" width="5.5" style="14" customWidth="1"/>
    <col min="15364" max="15364" width="6.875" style="14" customWidth="1"/>
    <col min="15365" max="15365" width="5.5" style="14" customWidth="1"/>
    <col min="15366" max="15366" width="6.875" style="14" customWidth="1"/>
    <col min="15367" max="15367" width="5.5" style="14" customWidth="1"/>
    <col min="15368" max="15368" width="6.875" style="14" customWidth="1"/>
    <col min="15369" max="15369" width="5.5" style="14" customWidth="1"/>
    <col min="15370" max="15370" width="6.875" style="14" customWidth="1"/>
    <col min="15371" max="15371" width="5.5" style="14" customWidth="1"/>
    <col min="15372" max="15372" width="6.875" style="14" customWidth="1"/>
    <col min="15373" max="15373" width="5.5" style="14" customWidth="1"/>
    <col min="15374" max="15374" width="6.875" style="14" customWidth="1"/>
    <col min="15375" max="15375" width="5.5" style="14" customWidth="1"/>
    <col min="15376" max="15376" width="7.5" style="14" customWidth="1"/>
    <col min="15377" max="15377" width="5" style="14" customWidth="1"/>
    <col min="15378" max="15378" width="9" style="14"/>
    <col min="15379" max="15379" width="5.5" style="14" customWidth="1"/>
    <col min="15380" max="15385" width="4.625" style="14" customWidth="1"/>
    <col min="15386" max="15386" width="4.75" style="14" customWidth="1"/>
    <col min="15387" max="15387" width="5.625" style="14" customWidth="1"/>
    <col min="15388" max="15388" width="2.875" style="14" customWidth="1"/>
    <col min="15389" max="15389" width="9" style="14"/>
    <col min="15390" max="15390" width="5.5" style="14" customWidth="1"/>
    <col min="15391" max="15396" width="4.625" style="14" customWidth="1"/>
    <col min="15397" max="15397" width="4.75" style="14" customWidth="1"/>
    <col min="15398" max="15398" width="5.625" style="14" customWidth="1"/>
    <col min="15399" max="15613" width="9" style="14"/>
    <col min="15614" max="15614" width="5.625" style="14" customWidth="1"/>
    <col min="15615" max="15615" width="9" style="14"/>
    <col min="15616" max="15616" width="3.75" style="14" customWidth="1"/>
    <col min="15617" max="15617" width="0" style="14" hidden="1" customWidth="1"/>
    <col min="15618" max="15618" width="9.375" style="14" customWidth="1"/>
    <col min="15619" max="15619" width="5.5" style="14" customWidth="1"/>
    <col min="15620" max="15620" width="6.875" style="14" customWidth="1"/>
    <col min="15621" max="15621" width="5.5" style="14" customWidth="1"/>
    <col min="15622" max="15622" width="6.875" style="14" customWidth="1"/>
    <col min="15623" max="15623" width="5.5" style="14" customWidth="1"/>
    <col min="15624" max="15624" width="6.875" style="14" customWidth="1"/>
    <col min="15625" max="15625" width="5.5" style="14" customWidth="1"/>
    <col min="15626" max="15626" width="6.875" style="14" customWidth="1"/>
    <col min="15627" max="15627" width="5.5" style="14" customWidth="1"/>
    <col min="15628" max="15628" width="6.875" style="14" customWidth="1"/>
    <col min="15629" max="15629" width="5.5" style="14" customWidth="1"/>
    <col min="15630" max="15630" width="6.875" style="14" customWidth="1"/>
    <col min="15631" max="15631" width="5.5" style="14" customWidth="1"/>
    <col min="15632" max="15632" width="7.5" style="14" customWidth="1"/>
    <col min="15633" max="15633" width="5" style="14" customWidth="1"/>
    <col min="15634" max="15634" width="9" style="14"/>
    <col min="15635" max="15635" width="5.5" style="14" customWidth="1"/>
    <col min="15636" max="15641" width="4.625" style="14" customWidth="1"/>
    <col min="15642" max="15642" width="4.75" style="14" customWidth="1"/>
    <col min="15643" max="15643" width="5.625" style="14" customWidth="1"/>
    <col min="15644" max="15644" width="2.875" style="14" customWidth="1"/>
    <col min="15645" max="15645" width="9" style="14"/>
    <col min="15646" max="15646" width="5.5" style="14" customWidth="1"/>
    <col min="15647" max="15652" width="4.625" style="14" customWidth="1"/>
    <col min="15653" max="15653" width="4.75" style="14" customWidth="1"/>
    <col min="15654" max="15654" width="5.625" style="14" customWidth="1"/>
    <col min="15655" max="15869" width="9" style="14"/>
    <col min="15870" max="15870" width="5.625" style="14" customWidth="1"/>
    <col min="15871" max="15871" width="9" style="14"/>
    <col min="15872" max="15872" width="3.75" style="14" customWidth="1"/>
    <col min="15873" max="15873" width="0" style="14" hidden="1" customWidth="1"/>
    <col min="15874" max="15874" width="9.375" style="14" customWidth="1"/>
    <col min="15875" max="15875" width="5.5" style="14" customWidth="1"/>
    <col min="15876" max="15876" width="6.875" style="14" customWidth="1"/>
    <col min="15877" max="15877" width="5.5" style="14" customWidth="1"/>
    <col min="15878" max="15878" width="6.875" style="14" customWidth="1"/>
    <col min="15879" max="15879" width="5.5" style="14" customWidth="1"/>
    <col min="15880" max="15880" width="6.875" style="14" customWidth="1"/>
    <col min="15881" max="15881" width="5.5" style="14" customWidth="1"/>
    <col min="15882" max="15882" width="6.875" style="14" customWidth="1"/>
    <col min="15883" max="15883" width="5.5" style="14" customWidth="1"/>
    <col min="15884" max="15884" width="6.875" style="14" customWidth="1"/>
    <col min="15885" max="15885" width="5.5" style="14" customWidth="1"/>
    <col min="15886" max="15886" width="6.875" style="14" customWidth="1"/>
    <col min="15887" max="15887" width="5.5" style="14" customWidth="1"/>
    <col min="15888" max="15888" width="7.5" style="14" customWidth="1"/>
    <col min="15889" max="15889" width="5" style="14" customWidth="1"/>
    <col min="15890" max="15890" width="9" style="14"/>
    <col min="15891" max="15891" width="5.5" style="14" customWidth="1"/>
    <col min="15892" max="15897" width="4.625" style="14" customWidth="1"/>
    <col min="15898" max="15898" width="4.75" style="14" customWidth="1"/>
    <col min="15899" max="15899" width="5.625" style="14" customWidth="1"/>
    <col min="15900" max="15900" width="2.875" style="14" customWidth="1"/>
    <col min="15901" max="15901" width="9" style="14"/>
    <col min="15902" max="15902" width="5.5" style="14" customWidth="1"/>
    <col min="15903" max="15908" width="4.625" style="14" customWidth="1"/>
    <col min="15909" max="15909" width="4.75" style="14" customWidth="1"/>
    <col min="15910" max="15910" width="5.625" style="14" customWidth="1"/>
    <col min="15911" max="16125" width="9" style="14"/>
    <col min="16126" max="16126" width="5.625" style="14" customWidth="1"/>
    <col min="16127" max="16127" width="9" style="14"/>
    <col min="16128" max="16128" width="3.75" style="14" customWidth="1"/>
    <col min="16129" max="16129" width="0" style="14" hidden="1" customWidth="1"/>
    <col min="16130" max="16130" width="9.375" style="14" customWidth="1"/>
    <col min="16131" max="16131" width="5.5" style="14" customWidth="1"/>
    <col min="16132" max="16132" width="6.875" style="14" customWidth="1"/>
    <col min="16133" max="16133" width="5.5" style="14" customWidth="1"/>
    <col min="16134" max="16134" width="6.875" style="14" customWidth="1"/>
    <col min="16135" max="16135" width="5.5" style="14" customWidth="1"/>
    <col min="16136" max="16136" width="6.875" style="14" customWidth="1"/>
    <col min="16137" max="16137" width="5.5" style="14" customWidth="1"/>
    <col min="16138" max="16138" width="6.875" style="14" customWidth="1"/>
    <col min="16139" max="16139" width="5.5" style="14" customWidth="1"/>
    <col min="16140" max="16140" width="6.875" style="14" customWidth="1"/>
    <col min="16141" max="16141" width="5.5" style="14" customWidth="1"/>
    <col min="16142" max="16142" width="6.875" style="14" customWidth="1"/>
    <col min="16143" max="16143" width="5.5" style="14" customWidth="1"/>
    <col min="16144" max="16144" width="7.5" style="14" customWidth="1"/>
    <col min="16145" max="16145" width="5" style="14" customWidth="1"/>
    <col min="16146" max="16146" width="9" style="14"/>
    <col min="16147" max="16147" width="5.5" style="14" customWidth="1"/>
    <col min="16148" max="16153" width="4.625" style="14" customWidth="1"/>
    <col min="16154" max="16154" width="4.75" style="14" customWidth="1"/>
    <col min="16155" max="16155" width="5.625" style="14" customWidth="1"/>
    <col min="16156" max="16156" width="2.875" style="14" customWidth="1"/>
    <col min="16157" max="16157" width="9" style="14"/>
    <col min="16158" max="16158" width="5.5" style="14" customWidth="1"/>
    <col min="16159" max="16164" width="4.625" style="14" customWidth="1"/>
    <col min="16165" max="16165" width="4.75" style="14" customWidth="1"/>
    <col min="16166" max="16166" width="5.625" style="14" customWidth="1"/>
    <col min="16167" max="16384" width="9" style="14"/>
  </cols>
  <sheetData>
    <row r="1" spans="1:41" ht="18" customHeight="1">
      <c r="F1" s="17">
        <v>2</v>
      </c>
      <c r="G1" s="17">
        <v>8</v>
      </c>
      <c r="H1" s="17">
        <v>3</v>
      </c>
      <c r="I1" s="17">
        <v>9</v>
      </c>
      <c r="J1" s="17">
        <v>4</v>
      </c>
      <c r="K1" s="17">
        <v>10</v>
      </c>
      <c r="L1" s="17">
        <v>5</v>
      </c>
      <c r="M1" s="17">
        <v>11</v>
      </c>
      <c r="N1" s="17">
        <v>6</v>
      </c>
      <c r="O1" s="17">
        <v>12</v>
      </c>
      <c r="P1" s="17">
        <v>7</v>
      </c>
      <c r="Q1" s="17">
        <v>13</v>
      </c>
      <c r="W1" s="144">
        <v>1</v>
      </c>
      <c r="X1" s="144">
        <v>2</v>
      </c>
      <c r="Y1" s="144">
        <v>3</v>
      </c>
      <c r="Z1" s="144">
        <v>4</v>
      </c>
      <c r="AA1" s="144">
        <v>5</v>
      </c>
      <c r="AB1" s="144">
        <v>6</v>
      </c>
      <c r="AC1" s="145"/>
      <c r="AD1" s="143"/>
      <c r="AE1" s="146"/>
      <c r="AF1" s="144"/>
      <c r="AH1" s="144">
        <v>1</v>
      </c>
      <c r="AI1" s="144">
        <v>2</v>
      </c>
      <c r="AJ1" s="144">
        <v>3</v>
      </c>
      <c r="AK1" s="144">
        <v>4</v>
      </c>
      <c r="AL1" s="144">
        <v>5</v>
      </c>
      <c r="AM1" s="144">
        <v>6</v>
      </c>
    </row>
    <row r="2" spans="1:41" ht="18" customHeight="1" thickBot="1">
      <c r="A2" s="446" t="s">
        <v>371</v>
      </c>
      <c r="B2" s="446"/>
      <c r="C2" s="446"/>
      <c r="D2" s="446"/>
      <c r="E2" s="446"/>
      <c r="F2" s="446"/>
      <c r="G2" s="446"/>
      <c r="H2" s="19"/>
      <c r="I2" s="19"/>
      <c r="J2" s="19"/>
      <c r="K2" s="20"/>
      <c r="L2" s="19"/>
      <c r="M2" s="19"/>
      <c r="N2" s="19"/>
      <c r="O2" s="19"/>
      <c r="P2" s="19"/>
      <c r="Q2" s="19"/>
      <c r="R2" s="19"/>
      <c r="S2" s="21"/>
      <c r="T2" s="22"/>
      <c r="U2" s="147"/>
      <c r="V2" s="147"/>
      <c r="W2" s="148"/>
      <c r="X2" s="148"/>
      <c r="Y2" s="148"/>
      <c r="Z2" s="148"/>
      <c r="AA2" s="148"/>
      <c r="AB2" s="148"/>
      <c r="AC2" s="148"/>
      <c r="AD2" s="148"/>
      <c r="AE2" s="149"/>
      <c r="AF2" s="147"/>
      <c r="AG2" s="148"/>
      <c r="AH2" s="148"/>
      <c r="AI2" s="148"/>
      <c r="AJ2" s="148"/>
      <c r="AK2" s="447">
        <f>COUNTIF($V6:$V$68,"計")+COUNTIF($AG$6:$AG$65,"計")</f>
        <v>39</v>
      </c>
      <c r="AL2" s="448"/>
      <c r="AM2" s="448"/>
      <c r="AN2" s="448"/>
      <c r="AO2" s="448"/>
    </row>
    <row r="3" spans="1:41" ht="18" customHeight="1">
      <c r="A3" s="449" t="s">
        <v>256</v>
      </c>
      <c r="B3" s="450"/>
      <c r="C3" s="23"/>
      <c r="D3" s="23"/>
      <c r="E3" s="453" t="s">
        <v>257</v>
      </c>
      <c r="F3" s="454"/>
      <c r="G3" s="454"/>
      <c r="H3" s="454"/>
      <c r="I3" s="454"/>
      <c r="J3" s="455"/>
      <c r="K3" s="455"/>
      <c r="L3" s="455"/>
      <c r="M3" s="455"/>
      <c r="N3" s="455"/>
      <c r="O3" s="455"/>
      <c r="P3" s="455"/>
      <c r="Q3" s="455"/>
      <c r="R3" s="455"/>
      <c r="S3" s="456"/>
      <c r="T3" s="24" t="e">
        <f>+S3S3:T51</f>
        <v>#NAME?</v>
      </c>
      <c r="U3" s="457" t="s">
        <v>258</v>
      </c>
      <c r="V3" s="458"/>
      <c r="W3" s="458"/>
      <c r="X3" s="458"/>
      <c r="Y3" s="458"/>
      <c r="Z3" s="458"/>
      <c r="AA3" s="458"/>
      <c r="AB3" s="458"/>
      <c r="AC3" s="458"/>
      <c r="AD3" s="459"/>
      <c r="AE3" s="150"/>
      <c r="AF3" s="457" t="s">
        <v>258</v>
      </c>
      <c r="AG3" s="458"/>
      <c r="AH3" s="458"/>
      <c r="AI3" s="458"/>
      <c r="AJ3" s="458"/>
      <c r="AK3" s="458"/>
      <c r="AL3" s="458"/>
      <c r="AM3" s="458"/>
      <c r="AN3" s="458"/>
      <c r="AO3" s="459"/>
    </row>
    <row r="4" spans="1:41" ht="18" customHeight="1">
      <c r="A4" s="451"/>
      <c r="B4" s="452"/>
      <c r="C4" s="25"/>
      <c r="D4" s="25"/>
      <c r="E4" s="460" t="s">
        <v>259</v>
      </c>
      <c r="F4" s="462" t="s">
        <v>260</v>
      </c>
      <c r="G4" s="463"/>
      <c r="H4" s="462" t="s">
        <v>261</v>
      </c>
      <c r="I4" s="463"/>
      <c r="J4" s="462" t="s">
        <v>262</v>
      </c>
      <c r="K4" s="463"/>
      <c r="L4" s="462" t="s">
        <v>263</v>
      </c>
      <c r="M4" s="463"/>
      <c r="N4" s="462" t="s">
        <v>264</v>
      </c>
      <c r="O4" s="463"/>
      <c r="P4" s="462" t="s">
        <v>265</v>
      </c>
      <c r="Q4" s="464"/>
      <c r="R4" s="272" t="s">
        <v>266</v>
      </c>
      <c r="S4" s="258"/>
      <c r="T4" s="26"/>
      <c r="U4" s="442" t="s">
        <v>267</v>
      </c>
      <c r="V4" s="444" t="s">
        <v>268</v>
      </c>
      <c r="W4" s="436" t="s">
        <v>269</v>
      </c>
      <c r="X4" s="436" t="s">
        <v>270</v>
      </c>
      <c r="Y4" s="436" t="s">
        <v>271</v>
      </c>
      <c r="Z4" s="436" t="s">
        <v>272</v>
      </c>
      <c r="AA4" s="436" t="s">
        <v>273</v>
      </c>
      <c r="AB4" s="436" t="s">
        <v>274</v>
      </c>
      <c r="AC4" s="439" t="s">
        <v>275</v>
      </c>
      <c r="AD4" s="440"/>
      <c r="AE4" s="150"/>
      <c r="AF4" s="442" t="s">
        <v>267</v>
      </c>
      <c r="AG4" s="444" t="s">
        <v>268</v>
      </c>
      <c r="AH4" s="436" t="s">
        <v>269</v>
      </c>
      <c r="AI4" s="436" t="s">
        <v>270</v>
      </c>
      <c r="AJ4" s="436" t="s">
        <v>271</v>
      </c>
      <c r="AK4" s="436" t="s">
        <v>272</v>
      </c>
      <c r="AL4" s="436" t="s">
        <v>273</v>
      </c>
      <c r="AM4" s="436" t="s">
        <v>274</v>
      </c>
      <c r="AN4" s="439" t="s">
        <v>275</v>
      </c>
      <c r="AO4" s="440"/>
    </row>
    <row r="5" spans="1:41" ht="18" customHeight="1" thickBot="1">
      <c r="A5" s="262" t="s">
        <v>276</v>
      </c>
      <c r="B5" s="263" t="s">
        <v>277</v>
      </c>
      <c r="C5" s="25"/>
      <c r="D5" s="27"/>
      <c r="E5" s="461"/>
      <c r="F5" s="28" t="s">
        <v>278</v>
      </c>
      <c r="G5" s="28" t="s">
        <v>279</v>
      </c>
      <c r="H5" s="28" t="s">
        <v>278</v>
      </c>
      <c r="I5" s="28" t="s">
        <v>279</v>
      </c>
      <c r="J5" s="28" t="s">
        <v>278</v>
      </c>
      <c r="K5" s="28" t="s">
        <v>279</v>
      </c>
      <c r="L5" s="28" t="s">
        <v>278</v>
      </c>
      <c r="M5" s="28" t="s">
        <v>279</v>
      </c>
      <c r="N5" s="28" t="s">
        <v>278</v>
      </c>
      <c r="O5" s="28" t="s">
        <v>279</v>
      </c>
      <c r="P5" s="28" t="s">
        <v>278</v>
      </c>
      <c r="Q5" s="93" t="s">
        <v>279</v>
      </c>
      <c r="R5" s="273" t="s">
        <v>278</v>
      </c>
      <c r="S5" s="259" t="s">
        <v>279</v>
      </c>
      <c r="T5" s="24"/>
      <c r="U5" s="443"/>
      <c r="V5" s="445"/>
      <c r="W5" s="437"/>
      <c r="X5" s="437"/>
      <c r="Y5" s="437"/>
      <c r="Z5" s="437"/>
      <c r="AA5" s="437"/>
      <c r="AB5" s="437"/>
      <c r="AC5" s="151" t="s">
        <v>278</v>
      </c>
      <c r="AD5" s="298" t="s">
        <v>279</v>
      </c>
      <c r="AE5" s="150"/>
      <c r="AF5" s="443"/>
      <c r="AG5" s="445"/>
      <c r="AH5" s="437"/>
      <c r="AI5" s="437"/>
      <c r="AJ5" s="437"/>
      <c r="AK5" s="437"/>
      <c r="AL5" s="437"/>
      <c r="AM5" s="437"/>
      <c r="AN5" s="152" t="s">
        <v>278</v>
      </c>
      <c r="AO5" s="298" t="s">
        <v>279</v>
      </c>
    </row>
    <row r="6" spans="1:41" ht="18" customHeight="1">
      <c r="A6" s="264">
        <f>R$6+AC8</f>
        <v>8</v>
      </c>
      <c r="B6" s="265">
        <f>S$6+AD8</f>
        <v>125</v>
      </c>
      <c r="C6" s="44"/>
      <c r="D6" s="29" t="str">
        <f>SUBSTITUTE(E6,"　","")&amp;"小"</f>
        <v>弥生小</v>
      </c>
      <c r="E6" s="260" t="s">
        <v>280</v>
      </c>
      <c r="F6" s="30">
        <f>VLOOKUP($D6,小!$C$7:$AS$48,35,FALSE)</f>
        <v>1</v>
      </c>
      <c r="G6" s="30">
        <f>VLOOKUP($D6,小!$C$7:$AS$48,5,FALSE)</f>
        <v>12</v>
      </c>
      <c r="H6" s="30">
        <f>VLOOKUP($D6,小!$C$7:$AS$48,36,FALSE)</f>
        <v>1</v>
      </c>
      <c r="I6" s="30">
        <f>VLOOKUP($D6,小!$C$7:$AS$48,6,FALSE)</f>
        <v>16</v>
      </c>
      <c r="J6" s="30">
        <f>VLOOKUP($D6,小!$C$7:$AS$48,37,FALSE)</f>
        <v>1</v>
      </c>
      <c r="K6" s="30">
        <f>VLOOKUP($D6,小!$C$7:$AS$48,7,FALSE)</f>
        <v>20</v>
      </c>
      <c r="L6" s="31">
        <f>VLOOKUP($D6,小!$C$7:$AS$48,38,FALSE)</f>
        <v>1</v>
      </c>
      <c r="M6" s="30">
        <f>VLOOKUP($D6,小!$C$7:$AS$48,8,FALSE)</f>
        <v>21</v>
      </c>
      <c r="N6" s="30">
        <f>VLOOKUP($D6,小!$C$7:$AS$48,39,FALSE)</f>
        <v>1</v>
      </c>
      <c r="O6" s="30">
        <f>VLOOKUP($D6,小!$C$7:$AS$48,9,FALSE)</f>
        <v>20</v>
      </c>
      <c r="P6" s="30">
        <f>VLOOKUP($D6,小!$C$7:$AS$48,40,FALSE)</f>
        <v>1</v>
      </c>
      <c r="Q6" s="32">
        <f>VLOOKUP($D6,小!$C$7:$AS$48,10,FALSE)</f>
        <v>30</v>
      </c>
      <c r="R6" s="274">
        <f>F6+H6+J6+L6+N6+P6</f>
        <v>6</v>
      </c>
      <c r="S6" s="261">
        <f t="shared" ref="R6:S44" si="0">G6+I6+K6+M6+O6+Q6</f>
        <v>119</v>
      </c>
      <c r="T6" s="24" t="e">
        <f>IF(#REF!="知的",13,IF(#REF!="情緒",20,IF(#REF!="肢体",27,34)))</f>
        <v>#REF!</v>
      </c>
      <c r="U6" s="433" t="s">
        <v>280</v>
      </c>
      <c r="V6" s="314" t="s">
        <v>281</v>
      </c>
      <c r="W6" s="315">
        <v>0</v>
      </c>
      <c r="X6" s="316">
        <v>0</v>
      </c>
      <c r="Y6" s="317">
        <v>0</v>
      </c>
      <c r="Z6" s="317">
        <v>0</v>
      </c>
      <c r="AA6" s="317">
        <v>1</v>
      </c>
      <c r="AB6" s="318">
        <v>1</v>
      </c>
      <c r="AC6" s="319">
        <f>IF(AD6/8=ROUNDDOWN(AD6/8,0),AD6/8,ROUNDDOWN(AD6/8,0)+1)</f>
        <v>1</v>
      </c>
      <c r="AD6" s="320">
        <f>SUM(W6:AB6)</f>
        <v>2</v>
      </c>
      <c r="AE6" s="321" t="str">
        <f t="shared" ref="AE6:AE18" si="1">V6</f>
        <v>知的</v>
      </c>
      <c r="AF6" s="433" t="s">
        <v>282</v>
      </c>
      <c r="AG6" s="314" t="s">
        <v>281</v>
      </c>
      <c r="AH6" s="317">
        <v>0</v>
      </c>
      <c r="AI6" s="317">
        <v>0</v>
      </c>
      <c r="AJ6" s="317">
        <v>1</v>
      </c>
      <c r="AK6" s="317">
        <v>2</v>
      </c>
      <c r="AL6" s="317">
        <v>2</v>
      </c>
      <c r="AM6" s="317">
        <v>0</v>
      </c>
      <c r="AN6" s="319">
        <f>IF(AO6/8=ROUNDDOWN(AO6/8,0),AO6/8,ROUNDDOWN(AO6/8,0)+1)</f>
        <v>1</v>
      </c>
      <c r="AO6" s="320">
        <f t="shared" ref="AO6:AO11" si="2">SUM(AH6:AM6)</f>
        <v>5</v>
      </c>
    </row>
    <row r="7" spans="1:41" ht="18" customHeight="1" thickBot="1">
      <c r="A7" s="264">
        <f>R$7+AC11</f>
        <v>9</v>
      </c>
      <c r="B7" s="265">
        <f>S$7+AD11</f>
        <v>178</v>
      </c>
      <c r="C7" s="44"/>
      <c r="D7" s="29" t="str">
        <f t="shared" ref="D7:D43" si="3">SUBSTITUTE(E7,"　","")&amp;"小"</f>
        <v>青柳小</v>
      </c>
      <c r="E7" s="260" t="s">
        <v>283</v>
      </c>
      <c r="F7" s="30">
        <f>VLOOKUP($D7,小!$C$7:$AS$48,35,FALSE)</f>
        <v>1</v>
      </c>
      <c r="G7" s="32">
        <f>VLOOKUP($D7,小!$C$7:$AS$48,5,FALSE)</f>
        <v>26</v>
      </c>
      <c r="H7" s="30">
        <f>VLOOKUP($D7,小!$C$7:$AS$48,36,FALSE)</f>
        <v>1</v>
      </c>
      <c r="I7" s="33">
        <f>VLOOKUP($D7,小!$C$7:$AS$48,6,FALSE)</f>
        <v>25</v>
      </c>
      <c r="J7" s="30">
        <f>VLOOKUP($D7,小!$C$7:$AS$48,37,FALSE)</f>
        <v>1</v>
      </c>
      <c r="K7" s="32">
        <f>VLOOKUP($D7,小!$C$7:$AS$48,7,FALSE)</f>
        <v>21</v>
      </c>
      <c r="L7" s="305">
        <f>VLOOKUP($D7,小!$C$7:$AS$48,38,FALSE)</f>
        <v>1</v>
      </c>
      <c r="M7" s="33">
        <f>VLOOKUP($D7,小!$C$7:$AS$48,8,FALSE)</f>
        <v>31</v>
      </c>
      <c r="N7" s="30">
        <f>VLOOKUP($D7,小!$C$7:$AS$48,39,FALSE)</f>
        <v>2</v>
      </c>
      <c r="O7" s="30">
        <f>VLOOKUP($D7,小!$C$7:$AS$48,9,FALSE)</f>
        <v>36</v>
      </c>
      <c r="P7" s="30">
        <f>VLOOKUP($D7,小!$C$7:$AS$48,40,FALSE)</f>
        <v>1</v>
      </c>
      <c r="Q7" s="32">
        <f>VLOOKUP($D7,小!$C$7:$AS$48,10,FALSE)</f>
        <v>25</v>
      </c>
      <c r="R7" s="274">
        <f t="shared" si="0"/>
        <v>7</v>
      </c>
      <c r="S7" s="261">
        <f t="shared" si="0"/>
        <v>164</v>
      </c>
      <c r="T7" s="24"/>
      <c r="U7" s="424"/>
      <c r="V7" s="322" t="s">
        <v>284</v>
      </c>
      <c r="W7" s="294">
        <v>1</v>
      </c>
      <c r="X7" s="323">
        <v>0</v>
      </c>
      <c r="Y7" s="324">
        <v>1</v>
      </c>
      <c r="Z7" s="324">
        <v>0</v>
      </c>
      <c r="AA7" s="324">
        <v>0</v>
      </c>
      <c r="AB7" s="294">
        <v>2</v>
      </c>
      <c r="AC7" s="325">
        <f>IF(AD7/8=ROUNDDOWN(AD7/8,0),AD7/8,ROUNDDOWN(AD7/8,0)+1)</f>
        <v>1</v>
      </c>
      <c r="AD7" s="295">
        <f t="shared" ref="AD7:AD18" si="4">SUM(W7:AB7)</f>
        <v>4</v>
      </c>
      <c r="AE7" s="321" t="str">
        <f t="shared" si="1"/>
        <v>情緒</v>
      </c>
      <c r="AF7" s="434"/>
      <c r="AG7" s="322" t="s">
        <v>285</v>
      </c>
      <c r="AH7" s="294">
        <v>0</v>
      </c>
      <c r="AI7" s="294">
        <v>0</v>
      </c>
      <c r="AJ7" s="294">
        <v>1</v>
      </c>
      <c r="AK7" s="294">
        <v>1</v>
      </c>
      <c r="AL7" s="294">
        <v>1</v>
      </c>
      <c r="AM7" s="324">
        <v>0</v>
      </c>
      <c r="AN7" s="326">
        <f>IF(AO7/8=ROUNDDOWN(AO7/8,0),AO7/8,ROUNDDOWN(AO7/8,0)+1)</f>
        <v>1</v>
      </c>
      <c r="AO7" s="295">
        <f t="shared" si="2"/>
        <v>3</v>
      </c>
    </row>
    <row r="8" spans="1:41" ht="18" customHeight="1" thickTop="1" thickBot="1">
      <c r="A8" s="264">
        <f>R$8+AC14</f>
        <v>8</v>
      </c>
      <c r="B8" s="265">
        <f>S$8+AD14</f>
        <v>138</v>
      </c>
      <c r="C8" s="44"/>
      <c r="D8" s="29" t="str">
        <f t="shared" si="3"/>
        <v>あさひ小</v>
      </c>
      <c r="E8" s="260" t="s">
        <v>286</v>
      </c>
      <c r="F8" s="30">
        <f>VLOOKUP($D8,小!$C$7:$AS$48,35,FALSE)</f>
        <v>1</v>
      </c>
      <c r="G8" s="32">
        <f>VLOOKUP($D8,小!$C$7:$AS$48,5,FALSE)</f>
        <v>18</v>
      </c>
      <c r="H8" s="34">
        <f>VLOOKUP($D8,小!$C$7:$AS$48,36,FALSE)</f>
        <v>1</v>
      </c>
      <c r="I8" s="33">
        <f>VLOOKUP($D8,小!$C$7:$AS$48,6,FALSE)</f>
        <v>18</v>
      </c>
      <c r="J8" s="30">
        <f>VLOOKUP($D8,小!$C$7:$AS$48,37,FALSE)</f>
        <v>1</v>
      </c>
      <c r="K8" s="30">
        <f>VLOOKUP($D8,小!$C$7:$AS$48,7,FALSE)</f>
        <v>20</v>
      </c>
      <c r="L8" s="34">
        <f>VLOOKUP($D8,小!$C$7:$AS$48,38,FALSE)</f>
        <v>1</v>
      </c>
      <c r="M8" s="30">
        <f>VLOOKUP($D8,小!$C$7:$AS$48,8,FALSE)</f>
        <v>29</v>
      </c>
      <c r="N8" s="30">
        <f>VLOOKUP($D8,小!$C$7:$AS$48,39,FALSE)</f>
        <v>1</v>
      </c>
      <c r="O8" s="30">
        <f>VLOOKUP($D8,小!$C$7:$AS$48,9,FALSE)</f>
        <v>23</v>
      </c>
      <c r="P8" s="30">
        <f>VLOOKUP($D8,小!$C$7:$AS$48,40,FALSE)</f>
        <v>1</v>
      </c>
      <c r="Q8" s="32">
        <f>VLOOKUP($D8,小!$C$7:$AS$48,10,FALSE)</f>
        <v>20</v>
      </c>
      <c r="R8" s="274">
        <f t="shared" si="0"/>
        <v>6</v>
      </c>
      <c r="S8" s="261">
        <f t="shared" si="0"/>
        <v>128</v>
      </c>
      <c r="T8" s="24"/>
      <c r="U8" s="441"/>
      <c r="V8" s="327" t="s">
        <v>287</v>
      </c>
      <c r="W8" s="328">
        <f t="shared" ref="W8:AC8" si="5">SUM(W6:W7)</f>
        <v>1</v>
      </c>
      <c r="X8" s="328">
        <f t="shared" si="5"/>
        <v>0</v>
      </c>
      <c r="Y8" s="328">
        <f t="shared" si="5"/>
        <v>1</v>
      </c>
      <c r="Z8" s="328">
        <f t="shared" si="5"/>
        <v>0</v>
      </c>
      <c r="AA8" s="328">
        <f t="shared" si="5"/>
        <v>1</v>
      </c>
      <c r="AB8" s="328">
        <f t="shared" si="5"/>
        <v>3</v>
      </c>
      <c r="AC8" s="329">
        <f t="shared" si="5"/>
        <v>2</v>
      </c>
      <c r="AD8" s="330">
        <f t="shared" si="4"/>
        <v>6</v>
      </c>
      <c r="AE8" s="321" t="str">
        <f t="shared" si="1"/>
        <v>計</v>
      </c>
      <c r="AF8" s="435"/>
      <c r="AG8" s="331" t="s">
        <v>287</v>
      </c>
      <c r="AH8" s="332">
        <f t="shared" ref="AH8:AM8" si="6">SUM(AH6:AH7)</f>
        <v>0</v>
      </c>
      <c r="AI8" s="332">
        <f t="shared" si="6"/>
        <v>0</v>
      </c>
      <c r="AJ8" s="332">
        <f t="shared" si="6"/>
        <v>2</v>
      </c>
      <c r="AK8" s="332">
        <f t="shared" si="6"/>
        <v>3</v>
      </c>
      <c r="AL8" s="332">
        <f t="shared" si="6"/>
        <v>3</v>
      </c>
      <c r="AM8" s="332">
        <f t="shared" si="6"/>
        <v>0</v>
      </c>
      <c r="AN8" s="333">
        <f>SUM(AN6:AN7)</f>
        <v>2</v>
      </c>
      <c r="AO8" s="334">
        <f t="shared" si="2"/>
        <v>8</v>
      </c>
    </row>
    <row r="9" spans="1:41" ht="18" customHeight="1" thickBot="1">
      <c r="A9" s="264">
        <f>R$9+AC17</f>
        <v>8</v>
      </c>
      <c r="B9" s="265">
        <f>S$9+AD17</f>
        <v>109</v>
      </c>
      <c r="C9" s="44"/>
      <c r="D9" s="29" t="str">
        <f t="shared" si="3"/>
        <v>中部小</v>
      </c>
      <c r="E9" s="260" t="s">
        <v>288</v>
      </c>
      <c r="F9" s="30">
        <f>VLOOKUP($D9,小!$C$7:$AS$48,35,FALSE)</f>
        <v>1</v>
      </c>
      <c r="G9" s="30">
        <f>VLOOKUP($D9,小!$C$7:$AS$48,5,FALSE)</f>
        <v>16</v>
      </c>
      <c r="H9" s="34">
        <f>VLOOKUP($D9,小!$C$7:$AS$48,36,FALSE)</f>
        <v>1</v>
      </c>
      <c r="I9" s="30">
        <f>VLOOKUP($D9,小!$C$7:$AS$48,6,FALSE)</f>
        <v>16</v>
      </c>
      <c r="J9" s="30">
        <f>VLOOKUP($D9,小!$C$7:$AS$48,37,FALSE)</f>
        <v>1</v>
      </c>
      <c r="K9" s="30">
        <f>VLOOKUP($D9,小!$C$7:$AS$48,7,FALSE)</f>
        <v>13</v>
      </c>
      <c r="L9" s="30">
        <f>VLOOKUP($D9,小!$C$7:$AS$48,38,FALSE)</f>
        <v>1</v>
      </c>
      <c r="M9" s="30">
        <f>VLOOKUP($D9,小!$C$7:$AS$48,8,FALSE)</f>
        <v>19</v>
      </c>
      <c r="N9" s="30">
        <f>VLOOKUP($D9,小!$C$7:$AS$48,39,FALSE)</f>
        <v>1</v>
      </c>
      <c r="O9" s="30">
        <f>VLOOKUP($D9,小!$C$7:$AS$48,9,FALSE)</f>
        <v>16</v>
      </c>
      <c r="P9" s="30">
        <f>VLOOKUP($D9,小!$C$7:$AS$48,40,FALSE)</f>
        <v>1</v>
      </c>
      <c r="Q9" s="32">
        <f>VLOOKUP($D9,小!$C$7:$AS$48,10,FALSE)</f>
        <v>19</v>
      </c>
      <c r="R9" s="274">
        <f t="shared" si="0"/>
        <v>6</v>
      </c>
      <c r="S9" s="261">
        <f t="shared" si="0"/>
        <v>99</v>
      </c>
      <c r="T9" s="24"/>
      <c r="U9" s="433" t="s">
        <v>283</v>
      </c>
      <c r="V9" s="314" t="s">
        <v>281</v>
      </c>
      <c r="W9" s="318">
        <v>1</v>
      </c>
      <c r="X9" s="335">
        <v>0</v>
      </c>
      <c r="Y9" s="317">
        <v>1</v>
      </c>
      <c r="Z9" s="317">
        <v>3</v>
      </c>
      <c r="AA9" s="317">
        <v>0</v>
      </c>
      <c r="AB9" s="318">
        <v>1</v>
      </c>
      <c r="AC9" s="319">
        <f>IF(AD9/8=ROUNDDOWN(AD9/8,0),AD9/8,ROUNDDOWN(AD9/8,0)+1)</f>
        <v>1</v>
      </c>
      <c r="AD9" s="320">
        <f t="shared" si="4"/>
        <v>6</v>
      </c>
      <c r="AE9" s="321" t="str">
        <f t="shared" si="1"/>
        <v>知的</v>
      </c>
      <c r="AF9" s="433" t="s">
        <v>289</v>
      </c>
      <c r="AG9" s="314" t="s">
        <v>281</v>
      </c>
      <c r="AH9" s="317">
        <v>2</v>
      </c>
      <c r="AI9" s="317">
        <v>1</v>
      </c>
      <c r="AJ9" s="317">
        <v>0</v>
      </c>
      <c r="AK9" s="317">
        <v>1</v>
      </c>
      <c r="AL9" s="317">
        <v>0</v>
      </c>
      <c r="AM9" s="317">
        <v>0</v>
      </c>
      <c r="AN9" s="319">
        <f>IF(AO9/8=ROUNDDOWN(AO9/8,0),AO9/8,ROUNDDOWN(AO9/8,0)+1)</f>
        <v>1</v>
      </c>
      <c r="AO9" s="320">
        <f t="shared" si="2"/>
        <v>4</v>
      </c>
    </row>
    <row r="10" spans="1:41" ht="18" customHeight="1" thickTop="1" thickBot="1">
      <c r="A10" s="264">
        <f>R$10+AC20</f>
        <v>7</v>
      </c>
      <c r="B10" s="265">
        <f>S$10+AD20</f>
        <v>70</v>
      </c>
      <c r="C10" s="44"/>
      <c r="D10" s="29" t="str">
        <f t="shared" si="3"/>
        <v>北星小</v>
      </c>
      <c r="E10" s="260" t="s">
        <v>290</v>
      </c>
      <c r="F10" s="30">
        <f>VLOOKUP($D10,小!$C$7:$AS$48,35,FALSE)</f>
        <v>1</v>
      </c>
      <c r="G10" s="30">
        <f>VLOOKUP($D10,小!$C$7:$AS$48,5,FALSE)</f>
        <v>14</v>
      </c>
      <c r="H10" s="38">
        <f>VLOOKUP($D10,小!$C$7:$AS$48,36,FALSE)</f>
        <v>1</v>
      </c>
      <c r="I10" s="39">
        <f>VLOOKUP($D10,小!$C$7:$AS$48,6,FALSE)</f>
        <v>8</v>
      </c>
      <c r="J10" s="40">
        <f>VLOOKUP($D10,小!$C$7:$AS$48,37,FALSE)</f>
        <v>0</v>
      </c>
      <c r="K10" s="41">
        <f>VLOOKUP($D10,小!$C$7:$AS$48,7,FALSE)</f>
        <v>8</v>
      </c>
      <c r="L10" s="30">
        <f>VLOOKUP($D10,小!$C$7:$AS$48,38,FALSE)</f>
        <v>1</v>
      </c>
      <c r="M10" s="30">
        <f>VLOOKUP($D10,小!$C$7:$AS$48,8,FALSE)</f>
        <v>12</v>
      </c>
      <c r="N10" s="30">
        <f>VLOOKUP($D10,小!$C$7:$AS$48,39,FALSE)</f>
        <v>1</v>
      </c>
      <c r="O10" s="30">
        <f>VLOOKUP($D10,小!$C$7:$AS$48,9,FALSE)</f>
        <v>10</v>
      </c>
      <c r="P10" s="30">
        <f>VLOOKUP($D10,小!$C$7:$AS$48,40,FALSE)</f>
        <v>1</v>
      </c>
      <c r="Q10" s="32">
        <f>VLOOKUP($D10,小!$C$7:$AS$48,10,FALSE)</f>
        <v>14</v>
      </c>
      <c r="R10" s="274">
        <f t="shared" si="0"/>
        <v>5</v>
      </c>
      <c r="S10" s="261">
        <f t="shared" si="0"/>
        <v>66</v>
      </c>
      <c r="T10" s="24"/>
      <c r="U10" s="438"/>
      <c r="V10" s="217" t="s">
        <v>284</v>
      </c>
      <c r="W10" s="222">
        <v>0</v>
      </c>
      <c r="X10" s="395">
        <v>0</v>
      </c>
      <c r="Y10" s="218">
        <v>4</v>
      </c>
      <c r="Z10" s="218">
        <v>3</v>
      </c>
      <c r="AA10" s="218">
        <v>1</v>
      </c>
      <c r="AB10" s="222">
        <v>0</v>
      </c>
      <c r="AC10" s="221">
        <f>IF(AD10/8=ROUNDDOWN(AD10/8,0),AD10/8,ROUNDDOWN(AD10/8,0)+1)</f>
        <v>1</v>
      </c>
      <c r="AD10" s="220">
        <f t="shared" si="4"/>
        <v>8</v>
      </c>
      <c r="AE10" s="321" t="str">
        <f t="shared" si="1"/>
        <v>情緒</v>
      </c>
      <c r="AF10" s="434"/>
      <c r="AG10" s="322" t="s">
        <v>285</v>
      </c>
      <c r="AH10" s="294">
        <v>0</v>
      </c>
      <c r="AI10" s="294">
        <v>0</v>
      </c>
      <c r="AJ10" s="294">
        <v>0</v>
      </c>
      <c r="AK10" s="294">
        <v>1</v>
      </c>
      <c r="AL10" s="294">
        <v>1</v>
      </c>
      <c r="AM10" s="324">
        <v>0</v>
      </c>
      <c r="AN10" s="326">
        <f>IF(AO10/8=ROUNDDOWN(AO10/8,0),AO10/8,ROUNDDOWN(AO10/8,0)+1)</f>
        <v>1</v>
      </c>
      <c r="AO10" s="295">
        <f t="shared" si="2"/>
        <v>2</v>
      </c>
    </row>
    <row r="11" spans="1:41" ht="18" customHeight="1" thickTop="1" thickBot="1">
      <c r="A11" s="264">
        <f>R$11+AC23</f>
        <v>15</v>
      </c>
      <c r="B11" s="265">
        <f>S$11+AD23</f>
        <v>282</v>
      </c>
      <c r="C11" s="44"/>
      <c r="D11" s="29" t="str">
        <f t="shared" si="3"/>
        <v>八幡小</v>
      </c>
      <c r="E11" s="260" t="s">
        <v>291</v>
      </c>
      <c r="F11" s="30">
        <f>VLOOKUP($D11,小!$C$7:$AS$48,35,FALSE)</f>
        <v>2</v>
      </c>
      <c r="G11" s="30">
        <f>VLOOKUP($D11,小!$C$7:$AS$48,5,FALSE)</f>
        <v>37</v>
      </c>
      <c r="H11" s="30">
        <f>VLOOKUP($D11,小!$C$7:$AS$48,36,FALSE)</f>
        <v>2</v>
      </c>
      <c r="I11" s="30">
        <f>VLOOKUP($D11,小!$C$7:$AS$48,6,FALSE)</f>
        <v>44</v>
      </c>
      <c r="J11" s="30">
        <f>VLOOKUP($D11,小!$C$7:$AS$48,37,FALSE)</f>
        <v>2</v>
      </c>
      <c r="K11" s="30">
        <f>VLOOKUP($D11,小!$C$7:$AS$48,7,FALSE)</f>
        <v>45</v>
      </c>
      <c r="L11" s="30">
        <f>VLOOKUP($D11,小!$C$7:$AS$48,38,FALSE)</f>
        <v>2</v>
      </c>
      <c r="M11" s="30">
        <f>VLOOKUP($D11,小!$C$7:$AS$48,8,FALSE)</f>
        <v>48</v>
      </c>
      <c r="N11" s="30">
        <f>VLOOKUP($D11,小!$C$7:$AS$48,39,FALSE)</f>
        <v>2</v>
      </c>
      <c r="O11" s="30">
        <f>VLOOKUP($D11,小!$C$7:$AS$48,9,FALSE)</f>
        <v>48</v>
      </c>
      <c r="P11" s="30">
        <f>VLOOKUP($D11,小!$C$7:$AS$48,40,FALSE)</f>
        <v>2</v>
      </c>
      <c r="Q11" s="32">
        <f>VLOOKUP($D11,小!$C$7:$AS$48,10,FALSE)</f>
        <v>43</v>
      </c>
      <c r="R11" s="274">
        <f t="shared" si="0"/>
        <v>12</v>
      </c>
      <c r="S11" s="261">
        <f t="shared" si="0"/>
        <v>265</v>
      </c>
      <c r="T11" s="24"/>
      <c r="U11" s="435"/>
      <c r="V11" s="331" t="s">
        <v>287</v>
      </c>
      <c r="W11" s="332">
        <f t="shared" ref="W11:AC11" si="7">SUM(W9:W10)</f>
        <v>1</v>
      </c>
      <c r="X11" s="332">
        <f t="shared" si="7"/>
        <v>0</v>
      </c>
      <c r="Y11" s="332">
        <f t="shared" si="7"/>
        <v>5</v>
      </c>
      <c r="Z11" s="332">
        <f t="shared" si="7"/>
        <v>6</v>
      </c>
      <c r="AA11" s="332">
        <f t="shared" si="7"/>
        <v>1</v>
      </c>
      <c r="AB11" s="332">
        <f t="shared" si="7"/>
        <v>1</v>
      </c>
      <c r="AC11" s="337">
        <f t="shared" si="7"/>
        <v>2</v>
      </c>
      <c r="AD11" s="334">
        <f t="shared" si="4"/>
        <v>14</v>
      </c>
      <c r="AE11" s="321" t="str">
        <f t="shared" si="1"/>
        <v>計</v>
      </c>
      <c r="AF11" s="434"/>
      <c r="AG11" s="322" t="s">
        <v>343</v>
      </c>
      <c r="AH11" s="294">
        <v>0</v>
      </c>
      <c r="AI11" s="294">
        <v>0</v>
      </c>
      <c r="AJ11" s="294">
        <v>1</v>
      </c>
      <c r="AK11" s="294">
        <v>0</v>
      </c>
      <c r="AL11" s="294">
        <v>0</v>
      </c>
      <c r="AM11" s="324">
        <v>0</v>
      </c>
      <c r="AN11" s="326">
        <f>IF(AO11/8=ROUNDDOWN(AO11/8,0),AO11/8,ROUNDDOWN(AO11/8,0)+1)</f>
        <v>1</v>
      </c>
      <c r="AO11" s="295">
        <f t="shared" si="2"/>
        <v>1</v>
      </c>
    </row>
    <row r="12" spans="1:41" ht="18" customHeight="1" thickTop="1" thickBot="1">
      <c r="A12" s="264">
        <f>R$12+AC26</f>
        <v>8</v>
      </c>
      <c r="B12" s="265">
        <f>S$12+AD26</f>
        <v>122</v>
      </c>
      <c r="C12" s="44"/>
      <c r="D12" s="29" t="str">
        <f t="shared" si="3"/>
        <v>万年橋小</v>
      </c>
      <c r="E12" s="260" t="s">
        <v>293</v>
      </c>
      <c r="F12" s="30">
        <f>VLOOKUP($D12,小!$C$7:$AS$48,35,FALSE)</f>
        <v>1</v>
      </c>
      <c r="G12" s="30">
        <f>VLOOKUP($D12,小!$C$7:$AS$48,5,FALSE)</f>
        <v>10</v>
      </c>
      <c r="H12" s="30">
        <f>VLOOKUP($D12,小!$C$7:$AS$48,36,FALSE)</f>
        <v>1</v>
      </c>
      <c r="I12" s="30">
        <f>VLOOKUP($D12,小!$C$7:$AS$48,6,FALSE)</f>
        <v>17</v>
      </c>
      <c r="J12" s="30">
        <f>VLOOKUP($D12,小!$C$7:$AS$48,37,FALSE)</f>
        <v>1</v>
      </c>
      <c r="K12" s="30">
        <f>VLOOKUP($D12,小!$C$7:$AS$48,7,FALSE)</f>
        <v>19</v>
      </c>
      <c r="L12" s="30">
        <f>VLOOKUP($D12,小!$C$7:$AS$48,38,FALSE)</f>
        <v>1</v>
      </c>
      <c r="M12" s="30">
        <f>VLOOKUP($D12,小!$C$7:$AS$48,8,FALSE)</f>
        <v>21</v>
      </c>
      <c r="N12" s="30">
        <f>VLOOKUP($D12,小!$C$7:$AS$48,39,FALSE)</f>
        <v>1</v>
      </c>
      <c r="O12" s="30">
        <f>VLOOKUP($D12,小!$C$7:$AS$48,9,FALSE)</f>
        <v>24</v>
      </c>
      <c r="P12" s="30">
        <f>VLOOKUP($D12,小!$C$7:$AS$48,40,FALSE)</f>
        <v>1</v>
      </c>
      <c r="Q12" s="32">
        <f>VLOOKUP($D12,小!$C$7:$AS$48,10,FALSE)</f>
        <v>24</v>
      </c>
      <c r="R12" s="274">
        <f t="shared" si="0"/>
        <v>6</v>
      </c>
      <c r="S12" s="261">
        <f t="shared" si="0"/>
        <v>115</v>
      </c>
      <c r="T12" s="24"/>
      <c r="U12" s="433" t="s">
        <v>286</v>
      </c>
      <c r="V12" s="314" t="s">
        <v>281</v>
      </c>
      <c r="W12" s="317">
        <v>1</v>
      </c>
      <c r="X12" s="317">
        <v>0</v>
      </c>
      <c r="Y12" s="317">
        <v>1</v>
      </c>
      <c r="Z12" s="317">
        <v>0</v>
      </c>
      <c r="AA12" s="317">
        <v>1</v>
      </c>
      <c r="AB12" s="317">
        <v>0</v>
      </c>
      <c r="AC12" s="338">
        <f>IF(AD12/8=ROUNDDOWN(AD12/8,0),AD12/8,ROUNDDOWN(AD12/8,0)+1)</f>
        <v>1</v>
      </c>
      <c r="AD12" s="320">
        <f t="shared" si="4"/>
        <v>3</v>
      </c>
      <c r="AE12" s="321" t="str">
        <f t="shared" si="1"/>
        <v>知的</v>
      </c>
      <c r="AF12" s="435"/>
      <c r="AG12" s="331" t="s">
        <v>292</v>
      </c>
      <c r="AH12" s="332">
        <f t="shared" ref="AH12:AO12" si="8">SUM(AH9:AH11)</f>
        <v>2</v>
      </c>
      <c r="AI12" s="332">
        <f t="shared" si="8"/>
        <v>1</v>
      </c>
      <c r="AJ12" s="332">
        <f t="shared" si="8"/>
        <v>1</v>
      </c>
      <c r="AK12" s="332">
        <f t="shared" si="8"/>
        <v>2</v>
      </c>
      <c r="AL12" s="332">
        <f t="shared" si="8"/>
        <v>1</v>
      </c>
      <c r="AM12" s="332">
        <f t="shared" si="8"/>
        <v>0</v>
      </c>
      <c r="AN12" s="333">
        <f t="shared" si="8"/>
        <v>3</v>
      </c>
      <c r="AO12" s="334">
        <f t="shared" si="8"/>
        <v>7</v>
      </c>
    </row>
    <row r="13" spans="1:41" ht="18" customHeight="1" thickBot="1">
      <c r="A13" s="264">
        <f>R$13+AC30</f>
        <v>16</v>
      </c>
      <c r="B13" s="265">
        <f>S$13+AD30</f>
        <v>386</v>
      </c>
      <c r="C13" s="44"/>
      <c r="D13" s="29" t="str">
        <f t="shared" si="3"/>
        <v>港小</v>
      </c>
      <c r="E13" s="260" t="s">
        <v>295</v>
      </c>
      <c r="F13" s="30">
        <f>VLOOKUP($D13,小!$C$7:$AS$48,35,FALSE)</f>
        <v>2</v>
      </c>
      <c r="G13" s="30">
        <f>VLOOKUP($D13,小!$C$7:$AS$48,5,FALSE)</f>
        <v>67</v>
      </c>
      <c r="H13" s="30">
        <f>VLOOKUP($D13,小!$C$7:$AS$48,36,FALSE)</f>
        <v>2</v>
      </c>
      <c r="I13" s="30">
        <f>VLOOKUP($D13,小!$C$7:$AS$48,6,FALSE)</f>
        <v>62</v>
      </c>
      <c r="J13" s="30">
        <f>VLOOKUP($D13,小!$C$7:$AS$48,37,FALSE)</f>
        <v>2</v>
      </c>
      <c r="K13" s="30">
        <f>VLOOKUP($D13,小!$C$7:$AS$48,7,FALSE)</f>
        <v>60</v>
      </c>
      <c r="L13" s="30">
        <f>VLOOKUP($D13,小!$C$7:$AS$48,38,FALSE)</f>
        <v>2</v>
      </c>
      <c r="M13" s="30">
        <f>VLOOKUP($D13,小!$C$7:$AS$48,8,FALSE)</f>
        <v>68</v>
      </c>
      <c r="N13" s="30">
        <f>VLOOKUP($D13,小!$C$7:$AS$48,39,FALSE)</f>
        <v>2</v>
      </c>
      <c r="O13" s="30">
        <f>VLOOKUP($D13,小!$C$7:$AS$48,9,FALSE)</f>
        <v>57</v>
      </c>
      <c r="P13" s="30">
        <f>VLOOKUP($D13,小!$C$7:$AS$48,40,FALSE)</f>
        <v>2</v>
      </c>
      <c r="Q13" s="32">
        <f>VLOOKUP($D13,小!$C$7:$AS$48,10,FALSE)</f>
        <v>56</v>
      </c>
      <c r="R13" s="274">
        <f t="shared" si="0"/>
        <v>12</v>
      </c>
      <c r="S13" s="261">
        <f t="shared" si="0"/>
        <v>370</v>
      </c>
      <c r="T13" s="24"/>
      <c r="U13" s="424"/>
      <c r="V13" s="322" t="s">
        <v>285</v>
      </c>
      <c r="W13" s="324">
        <v>0</v>
      </c>
      <c r="X13" s="324">
        <v>1</v>
      </c>
      <c r="Y13" s="324">
        <v>0</v>
      </c>
      <c r="Z13" s="324">
        <v>4</v>
      </c>
      <c r="AA13" s="324">
        <v>1</v>
      </c>
      <c r="AB13" s="294">
        <v>1</v>
      </c>
      <c r="AC13" s="325">
        <f>IF(AD13/8=ROUNDDOWN(AD13/8,0),AD13/8,ROUNDDOWN(AD13/8,0)+1)</f>
        <v>1</v>
      </c>
      <c r="AD13" s="295">
        <f t="shared" si="4"/>
        <v>7</v>
      </c>
      <c r="AE13" s="321" t="str">
        <f t="shared" si="1"/>
        <v>情緒</v>
      </c>
      <c r="AF13" s="423" t="s">
        <v>294</v>
      </c>
      <c r="AG13" s="314" t="s">
        <v>281</v>
      </c>
      <c r="AH13" s="318">
        <v>3</v>
      </c>
      <c r="AI13" s="339">
        <v>1</v>
      </c>
      <c r="AJ13" s="317">
        <v>1</v>
      </c>
      <c r="AK13" s="317">
        <v>1</v>
      </c>
      <c r="AL13" s="317">
        <v>1</v>
      </c>
      <c r="AM13" s="317">
        <v>2</v>
      </c>
      <c r="AN13" s="319">
        <f>IF(AO13/8=ROUNDDOWN(AO13/8,0),AO13/8,ROUNDDOWN(AO13/8,0)+1)</f>
        <v>2</v>
      </c>
      <c r="AO13" s="320">
        <f>SUM(AH13:AM13)</f>
        <v>9</v>
      </c>
    </row>
    <row r="14" spans="1:41" ht="18" customHeight="1" thickTop="1" thickBot="1">
      <c r="A14" s="264">
        <f>R$14+AC33</f>
        <v>8</v>
      </c>
      <c r="B14" s="265">
        <f>S$14+AD33</f>
        <v>124</v>
      </c>
      <c r="C14" s="44"/>
      <c r="D14" s="29" t="str">
        <f t="shared" si="3"/>
        <v>中島小</v>
      </c>
      <c r="E14" s="260" t="s">
        <v>296</v>
      </c>
      <c r="F14" s="30">
        <f>VLOOKUP($D14,小!$C$7:$AS$48,35,FALSE)</f>
        <v>1</v>
      </c>
      <c r="G14" s="30">
        <f>VLOOKUP($D14,小!$C$7:$AS$48,5,FALSE)</f>
        <v>19</v>
      </c>
      <c r="H14" s="31">
        <f>VLOOKUP($D14,小!$C$7:$AS$48,36,FALSE)</f>
        <v>1</v>
      </c>
      <c r="I14" s="31">
        <f>VLOOKUP($D14,小!$C$7:$AS$48,6,FALSE)</f>
        <v>19</v>
      </c>
      <c r="J14" s="31">
        <f>VLOOKUP($D14,小!$C$7:$AS$48,37,FALSE)</f>
        <v>1</v>
      </c>
      <c r="K14" s="31">
        <f>VLOOKUP($D14,小!$C$7:$AS$48,7,FALSE)</f>
        <v>18</v>
      </c>
      <c r="L14" s="30">
        <f>VLOOKUP($D14,小!$C$7:$AS$48,38,FALSE)</f>
        <v>1</v>
      </c>
      <c r="M14" s="30">
        <f>VLOOKUP($D14,小!$C$7:$AS$48,8,FALSE)</f>
        <v>13</v>
      </c>
      <c r="N14" s="30">
        <f>VLOOKUP($D14,小!$C$7:$AS$48,39,FALSE)</f>
        <v>1</v>
      </c>
      <c r="O14" s="30">
        <f>VLOOKUP($D14,小!$C$7:$AS$48,9,FALSE)</f>
        <v>28</v>
      </c>
      <c r="P14" s="30">
        <f>VLOOKUP($D14,小!$C$7:$AS$48,40,FALSE)</f>
        <v>1</v>
      </c>
      <c r="Q14" s="32">
        <f>VLOOKUP($D14,小!$C$7:$AS$48,10,FALSE)</f>
        <v>18</v>
      </c>
      <c r="R14" s="274">
        <f t="shared" si="0"/>
        <v>6</v>
      </c>
      <c r="S14" s="261">
        <f t="shared" si="0"/>
        <v>115</v>
      </c>
      <c r="T14" s="24"/>
      <c r="U14" s="426"/>
      <c r="V14" s="331" t="s">
        <v>287</v>
      </c>
      <c r="W14" s="340">
        <f t="shared" ref="W14:AC14" si="9">SUM(W12:W13)</f>
        <v>1</v>
      </c>
      <c r="X14" s="340">
        <f t="shared" si="9"/>
        <v>1</v>
      </c>
      <c r="Y14" s="340">
        <f t="shared" si="9"/>
        <v>1</v>
      </c>
      <c r="Z14" s="340">
        <f t="shared" si="9"/>
        <v>4</v>
      </c>
      <c r="AA14" s="340">
        <f t="shared" si="9"/>
        <v>2</v>
      </c>
      <c r="AB14" s="340">
        <f t="shared" si="9"/>
        <v>1</v>
      </c>
      <c r="AC14" s="337">
        <f t="shared" si="9"/>
        <v>2</v>
      </c>
      <c r="AD14" s="334">
        <f t="shared" si="4"/>
        <v>10</v>
      </c>
      <c r="AE14" s="321" t="str">
        <f t="shared" si="1"/>
        <v>計</v>
      </c>
      <c r="AF14" s="424"/>
      <c r="AG14" s="322" t="s">
        <v>285</v>
      </c>
      <c r="AH14" s="324">
        <v>0</v>
      </c>
      <c r="AI14" s="324">
        <v>1</v>
      </c>
      <c r="AJ14" s="324">
        <v>2</v>
      </c>
      <c r="AK14" s="324">
        <v>3</v>
      </c>
      <c r="AL14" s="324">
        <v>5</v>
      </c>
      <c r="AM14" s="324">
        <v>2</v>
      </c>
      <c r="AN14" s="326">
        <f>IF(AO14/8=ROUNDDOWN(AO14/8,0),AO14/8,ROUNDDOWN(AO14/8,0)+1)</f>
        <v>2</v>
      </c>
      <c r="AO14" s="295">
        <f>SUM(AH14:AM14)</f>
        <v>13</v>
      </c>
    </row>
    <row r="15" spans="1:41" ht="18" customHeight="1" thickTop="1" thickBot="1">
      <c r="A15" s="264">
        <f>R$15+AC36</f>
        <v>6</v>
      </c>
      <c r="B15" s="265">
        <f>S$15+AD36</f>
        <v>45</v>
      </c>
      <c r="C15" s="44"/>
      <c r="D15" s="29" t="str">
        <f t="shared" si="3"/>
        <v>千代田小</v>
      </c>
      <c r="E15" s="260" t="s">
        <v>297</v>
      </c>
      <c r="F15" s="30">
        <f>VLOOKUP($D15,小!$C$7:$AS$48,35,FALSE)</f>
        <v>1</v>
      </c>
      <c r="G15" s="32">
        <f>VLOOKUP($D15,小!$C$7:$AS$48,5,FALSE)</f>
        <v>5</v>
      </c>
      <c r="H15" s="38">
        <f>VLOOKUP($D15,小!$C$7:$AS$48,36,FALSE)</f>
        <v>1</v>
      </c>
      <c r="I15" s="39">
        <f>VLOOKUP($D15,小!$C$7:$AS$48,6,FALSE)</f>
        <v>4</v>
      </c>
      <c r="J15" s="40">
        <f>VLOOKUP($D15,小!$C$7:$AS$48,37,FALSE)</f>
        <v>0</v>
      </c>
      <c r="K15" s="41">
        <f>VLOOKUP($D15,小!$C$7:$AS$48,7,FALSE)</f>
        <v>5</v>
      </c>
      <c r="L15" s="38">
        <f>VLOOKUP($D15,小!$C$7:$AS$48,38,FALSE)</f>
        <v>1</v>
      </c>
      <c r="M15" s="39">
        <f>VLOOKUP($D15,小!$C$7:$AS$48,8,FALSE)</f>
        <v>8</v>
      </c>
      <c r="N15" s="40">
        <f>VLOOKUP($D15,小!$C$7:$AS$48,39,FALSE)</f>
        <v>0</v>
      </c>
      <c r="O15" s="41">
        <f>VLOOKUP($D15,小!$C$7:$AS$48,9,FALSE)</f>
        <v>7</v>
      </c>
      <c r="P15" s="30">
        <f>VLOOKUP($D15,小!$C$7:$AS$48,40,FALSE)</f>
        <v>1</v>
      </c>
      <c r="Q15" s="32">
        <f>VLOOKUP($D15,小!$C$7:$AS$48,10,FALSE)</f>
        <v>11</v>
      </c>
      <c r="R15" s="274">
        <f t="shared" si="0"/>
        <v>4</v>
      </c>
      <c r="S15" s="261">
        <f t="shared" si="0"/>
        <v>40</v>
      </c>
      <c r="T15" s="24"/>
      <c r="U15" s="433" t="s">
        <v>288</v>
      </c>
      <c r="V15" s="341" t="s">
        <v>298</v>
      </c>
      <c r="W15" s="316">
        <v>1</v>
      </c>
      <c r="X15" s="342">
        <v>3</v>
      </c>
      <c r="Y15" s="343">
        <v>1</v>
      </c>
      <c r="Z15" s="343">
        <v>1</v>
      </c>
      <c r="AA15" s="343">
        <v>1</v>
      </c>
      <c r="AB15" s="316">
        <v>0</v>
      </c>
      <c r="AC15" s="344">
        <f>IF(AD15/8=ROUNDDOWN(AD15/8,0),AD15/8,ROUNDDOWN(AD15/8,0)+1)</f>
        <v>1</v>
      </c>
      <c r="AD15" s="320">
        <f t="shared" si="4"/>
        <v>7</v>
      </c>
      <c r="AE15" s="321" t="str">
        <f t="shared" si="1"/>
        <v>知的</v>
      </c>
      <c r="AF15" s="426"/>
      <c r="AG15" s="331" t="s">
        <v>292</v>
      </c>
      <c r="AH15" s="332">
        <f t="shared" ref="AH15:AM15" si="10">SUM(AH13:AH14)</f>
        <v>3</v>
      </c>
      <c r="AI15" s="332">
        <f t="shared" si="10"/>
        <v>2</v>
      </c>
      <c r="AJ15" s="332">
        <f t="shared" si="10"/>
        <v>3</v>
      </c>
      <c r="AK15" s="332">
        <f t="shared" si="10"/>
        <v>4</v>
      </c>
      <c r="AL15" s="332">
        <f t="shared" si="10"/>
        <v>6</v>
      </c>
      <c r="AM15" s="332">
        <f t="shared" si="10"/>
        <v>4</v>
      </c>
      <c r="AN15" s="333">
        <f>SUM(AN13:AN14)</f>
        <v>4</v>
      </c>
      <c r="AO15" s="334">
        <f>SUM(AO13:AO14)</f>
        <v>22</v>
      </c>
    </row>
    <row r="16" spans="1:41" ht="18" customHeight="1" thickTop="1" thickBot="1">
      <c r="A16" s="264">
        <f>R$16+AC39</f>
        <v>14</v>
      </c>
      <c r="B16" s="265">
        <f>S$16+AD39</f>
        <v>297</v>
      </c>
      <c r="C16" s="44"/>
      <c r="D16" s="29" t="str">
        <f t="shared" si="3"/>
        <v>柏野小</v>
      </c>
      <c r="E16" s="260" t="s">
        <v>300</v>
      </c>
      <c r="F16" s="30">
        <f>VLOOKUP($D16,小!$C$7:$AS$48,35,FALSE)</f>
        <v>2</v>
      </c>
      <c r="G16" s="30">
        <f>VLOOKUP($D16,小!$C$7:$AS$48,5,FALSE)</f>
        <v>46</v>
      </c>
      <c r="H16" s="34">
        <f>VLOOKUP($D16,小!$C$7:$AS$48,36,FALSE)</f>
        <v>2</v>
      </c>
      <c r="I16" s="34">
        <f>VLOOKUP($D16,小!$C$7:$AS$48,6,FALSE)</f>
        <v>47</v>
      </c>
      <c r="J16" s="34">
        <f>VLOOKUP($D16,小!$C$7:$AS$48,37,FALSE)</f>
        <v>2</v>
      </c>
      <c r="K16" s="34">
        <f>VLOOKUP($D16,小!$C$7:$AS$48,7,FALSE)</f>
        <v>46</v>
      </c>
      <c r="L16" s="30">
        <f>VLOOKUP($D16,小!$C$7:$AS$48,38,FALSE)</f>
        <v>2</v>
      </c>
      <c r="M16" s="30">
        <f>VLOOKUP($D16,小!$C$7:$AS$48,8,FALSE)</f>
        <v>48</v>
      </c>
      <c r="N16" s="30">
        <f>VLOOKUP($D16,小!$C$7:$AS$48,39,FALSE)</f>
        <v>2</v>
      </c>
      <c r="O16" s="30">
        <f>VLOOKUP($D16,小!$C$7:$AS$48,9,FALSE)</f>
        <v>51</v>
      </c>
      <c r="P16" s="30">
        <f>VLOOKUP($D16,小!$C$7:$AS$48,40,FALSE)</f>
        <v>2</v>
      </c>
      <c r="Q16" s="36">
        <f>VLOOKUP($D16,小!$C$7:$AS$48,10,FALSE)</f>
        <v>49</v>
      </c>
      <c r="R16" s="274">
        <f t="shared" si="0"/>
        <v>12</v>
      </c>
      <c r="S16" s="261">
        <f t="shared" si="0"/>
        <v>287</v>
      </c>
      <c r="T16" s="24"/>
      <c r="U16" s="434"/>
      <c r="V16" s="345" t="s">
        <v>284</v>
      </c>
      <c r="W16" s="289">
        <v>0</v>
      </c>
      <c r="X16" s="289">
        <v>0</v>
      </c>
      <c r="Y16" s="289">
        <v>1</v>
      </c>
      <c r="Z16" s="289">
        <v>1</v>
      </c>
      <c r="AA16" s="289">
        <v>1</v>
      </c>
      <c r="AB16" s="290">
        <v>0</v>
      </c>
      <c r="AC16" s="346">
        <f>IF(AD16/8=ROUNDDOWN(AD16/8,0),AD16/8,ROUNDDOWN(AD16/8,0)+1)</f>
        <v>1</v>
      </c>
      <c r="AD16" s="295">
        <f t="shared" si="4"/>
        <v>3</v>
      </c>
      <c r="AE16" s="321" t="str">
        <f t="shared" si="1"/>
        <v>情緒</v>
      </c>
      <c r="AF16" s="423" t="s">
        <v>299</v>
      </c>
      <c r="AG16" s="223" t="s">
        <v>366</v>
      </c>
      <c r="AH16" s="224">
        <v>0</v>
      </c>
      <c r="AI16" s="224">
        <v>1</v>
      </c>
      <c r="AJ16" s="224">
        <v>0</v>
      </c>
      <c r="AK16" s="224">
        <v>0</v>
      </c>
      <c r="AL16" s="224">
        <v>1</v>
      </c>
      <c r="AM16" s="224">
        <v>1</v>
      </c>
      <c r="AN16" s="359">
        <f>IF(AO16/8=ROUNDDOWN(AO16/8,0),AO16/8,ROUNDDOWN(AO16/8,0)+1)</f>
        <v>1</v>
      </c>
      <c r="AO16" s="225">
        <f>SUM(AH16:AM16)</f>
        <v>3</v>
      </c>
    </row>
    <row r="17" spans="1:41" ht="18" customHeight="1" thickTop="1" thickBot="1">
      <c r="A17" s="264">
        <f>R$17+AC42</f>
        <v>16</v>
      </c>
      <c r="B17" s="265">
        <f>S$17+AD42</f>
        <v>390</v>
      </c>
      <c r="C17" s="44"/>
      <c r="D17" s="29" t="str">
        <f t="shared" si="3"/>
        <v>大森浜小</v>
      </c>
      <c r="E17" s="260" t="s">
        <v>301</v>
      </c>
      <c r="F17" s="30">
        <f>VLOOKUP($D17,小!$C$7:$AS$48,35,FALSE)</f>
        <v>2</v>
      </c>
      <c r="G17" s="30">
        <f>VLOOKUP($D17,小!$C$7:$AS$48,5,FALSE)</f>
        <v>56</v>
      </c>
      <c r="H17" s="30">
        <f>VLOOKUP($D17,小!$C$7:$AS$48,36,FALSE)</f>
        <v>2</v>
      </c>
      <c r="I17" s="30">
        <f>VLOOKUP($D17,小!$C$7:$AS$48,6,FALSE)</f>
        <v>63</v>
      </c>
      <c r="J17" s="30">
        <f>VLOOKUP($D17,小!$C$7:$AS$48,37,FALSE)</f>
        <v>2</v>
      </c>
      <c r="K17" s="30">
        <f>VLOOKUP($D17,小!$C$7:$AS$48,7,FALSE)</f>
        <v>53</v>
      </c>
      <c r="L17" s="305">
        <f>VLOOKUP($D17,小!$C$7:$AS$48,38,FALSE)</f>
        <v>2</v>
      </c>
      <c r="M17" s="30">
        <f>VLOOKUP($D17,小!$C$7:$AS$48,8,FALSE)</f>
        <v>64</v>
      </c>
      <c r="N17" s="305">
        <f>VLOOKUP($D17,小!$C$7:$AS$48,39,FALSE)</f>
        <v>2</v>
      </c>
      <c r="O17" s="30">
        <f>VLOOKUP($D17,小!$C$7:$AS$48,9,FALSE)</f>
        <v>59</v>
      </c>
      <c r="P17" s="283">
        <f>VLOOKUP($D17,小!$C$7:$AS$48,40,FALSE)</f>
        <v>3</v>
      </c>
      <c r="Q17" s="307">
        <f>VLOOKUP($D17,小!$C$7:$AS$48,10,FALSE)</f>
        <v>71</v>
      </c>
      <c r="R17" s="274">
        <f t="shared" si="0"/>
        <v>13</v>
      </c>
      <c r="S17" s="261">
        <f t="shared" si="0"/>
        <v>366</v>
      </c>
      <c r="T17" s="24"/>
      <c r="U17" s="438"/>
      <c r="V17" s="327" t="s">
        <v>287</v>
      </c>
      <c r="W17" s="328">
        <f t="shared" ref="W17:AC17" si="11">SUM(W15:W16)</f>
        <v>1</v>
      </c>
      <c r="X17" s="328">
        <f t="shared" si="11"/>
        <v>3</v>
      </c>
      <c r="Y17" s="328">
        <f t="shared" si="11"/>
        <v>2</v>
      </c>
      <c r="Z17" s="328">
        <f t="shared" si="11"/>
        <v>2</v>
      </c>
      <c r="AA17" s="328">
        <f t="shared" si="11"/>
        <v>2</v>
      </c>
      <c r="AB17" s="349">
        <f t="shared" si="11"/>
        <v>0</v>
      </c>
      <c r="AC17" s="329">
        <f t="shared" si="11"/>
        <v>2</v>
      </c>
      <c r="AD17" s="330">
        <f t="shared" si="4"/>
        <v>10</v>
      </c>
      <c r="AE17" s="321" t="str">
        <f t="shared" si="1"/>
        <v>計</v>
      </c>
      <c r="AF17" s="424"/>
      <c r="AG17" s="345" t="s">
        <v>284</v>
      </c>
      <c r="AH17" s="289">
        <v>0</v>
      </c>
      <c r="AI17" s="289">
        <v>1</v>
      </c>
      <c r="AJ17" s="289">
        <v>1</v>
      </c>
      <c r="AK17" s="289">
        <v>1</v>
      </c>
      <c r="AL17" s="289">
        <v>1</v>
      </c>
      <c r="AM17" s="289">
        <v>0</v>
      </c>
      <c r="AN17" s="350">
        <f>IF(AO17/8=ROUNDDOWN(AO17/8,0),AO17/8,ROUNDDOWN(AO17/8,0)+1)</f>
        <v>1</v>
      </c>
      <c r="AO17" s="351">
        <f>SUM(AH17:AM17)</f>
        <v>4</v>
      </c>
    </row>
    <row r="18" spans="1:41" ht="18" customHeight="1" thickTop="1" thickBot="1">
      <c r="A18" s="264">
        <f>R$18+AC45</f>
        <v>8</v>
      </c>
      <c r="B18" s="265">
        <f>S$18+AD45</f>
        <v>154</v>
      </c>
      <c r="C18" s="44"/>
      <c r="D18" s="29" t="str">
        <f t="shared" si="3"/>
        <v>駒場小</v>
      </c>
      <c r="E18" s="260" t="s">
        <v>303</v>
      </c>
      <c r="F18" s="30">
        <f>VLOOKUP($D18,小!$C$7:$AS$48,35,FALSE)</f>
        <v>1</v>
      </c>
      <c r="G18" s="30">
        <f>VLOOKUP($D18,小!$C$7:$AS$48,5,FALSE)</f>
        <v>16</v>
      </c>
      <c r="H18" s="30">
        <f>VLOOKUP($D18,小!$C$7:$AS$48,36,FALSE)</f>
        <v>1</v>
      </c>
      <c r="I18" s="30">
        <f>VLOOKUP($D18,小!$C$7:$AS$48,6,FALSE)</f>
        <v>22</v>
      </c>
      <c r="J18" s="30">
        <f>VLOOKUP($D18,小!$C$7:$AS$48,37,FALSE)</f>
        <v>1</v>
      </c>
      <c r="K18" s="30">
        <f>VLOOKUP($D18,小!$C$7:$AS$48,7,FALSE)</f>
        <v>27</v>
      </c>
      <c r="L18" s="30">
        <f>VLOOKUP($D18,小!$C$7:$AS$48,38,FALSE)</f>
        <v>1</v>
      </c>
      <c r="M18" s="30">
        <f>VLOOKUP($D18,小!$C$7:$AS$48,8,FALSE)</f>
        <v>27</v>
      </c>
      <c r="N18" s="30">
        <f>VLOOKUP($D18,小!$C$7:$AS$48,39,FALSE)</f>
        <v>1</v>
      </c>
      <c r="O18" s="30">
        <f>VLOOKUP($D18,小!$C$7:$AS$48,9,FALSE)</f>
        <v>31</v>
      </c>
      <c r="P18" s="30">
        <f>VLOOKUP($D18,小!$C$7:$AS$48,40,FALSE)</f>
        <v>1</v>
      </c>
      <c r="Q18" s="299">
        <f>VLOOKUP($D18,小!$C$7:$AS$48,10,FALSE)</f>
        <v>22</v>
      </c>
      <c r="R18" s="274">
        <f t="shared" si="0"/>
        <v>6</v>
      </c>
      <c r="S18" s="261">
        <f t="shared" si="0"/>
        <v>145</v>
      </c>
      <c r="T18" s="24"/>
      <c r="U18" s="433" t="s">
        <v>304</v>
      </c>
      <c r="V18" s="341" t="s">
        <v>298</v>
      </c>
      <c r="W18" s="343">
        <v>0</v>
      </c>
      <c r="X18" s="343">
        <v>0</v>
      </c>
      <c r="Y18" s="343">
        <v>0</v>
      </c>
      <c r="Z18" s="343">
        <v>0</v>
      </c>
      <c r="AA18" s="343">
        <v>1</v>
      </c>
      <c r="AB18" s="316">
        <v>2</v>
      </c>
      <c r="AC18" s="344">
        <f>IF(AD18/8=ROUNDDOWN(AD18/8,0),AD18/8,ROUNDDOWN(AD18/8,0)+1)</f>
        <v>1</v>
      </c>
      <c r="AD18" s="348">
        <f t="shared" si="4"/>
        <v>3</v>
      </c>
      <c r="AE18" s="321" t="str">
        <f t="shared" si="1"/>
        <v>知的</v>
      </c>
      <c r="AF18" s="425"/>
      <c r="AG18" s="331" t="s">
        <v>292</v>
      </c>
      <c r="AH18" s="340">
        <f>SUM(AH16:AH17)</f>
        <v>0</v>
      </c>
      <c r="AI18" s="340">
        <f t="shared" ref="AI18:AO18" si="12">SUM(AI16:AI17)</f>
        <v>2</v>
      </c>
      <c r="AJ18" s="340">
        <f t="shared" si="12"/>
        <v>1</v>
      </c>
      <c r="AK18" s="340">
        <f t="shared" si="12"/>
        <v>1</v>
      </c>
      <c r="AL18" s="340">
        <f t="shared" si="12"/>
        <v>2</v>
      </c>
      <c r="AM18" s="340">
        <f t="shared" si="12"/>
        <v>1</v>
      </c>
      <c r="AN18" s="340">
        <f t="shared" si="12"/>
        <v>2</v>
      </c>
      <c r="AO18" s="340">
        <f t="shared" si="12"/>
        <v>7</v>
      </c>
    </row>
    <row r="19" spans="1:41" ht="18" customHeight="1" thickBot="1">
      <c r="A19" s="264">
        <f>R$19+AC48</f>
        <v>14</v>
      </c>
      <c r="B19" s="265">
        <f>S$19+AD48</f>
        <v>236</v>
      </c>
      <c r="C19" s="44"/>
      <c r="D19" s="29" t="str">
        <f t="shared" si="3"/>
        <v>深堀小</v>
      </c>
      <c r="E19" s="260" t="s">
        <v>305</v>
      </c>
      <c r="F19" s="30">
        <f>VLOOKUP($D19,小!$C$7:$AS$48,35,FALSE)</f>
        <v>2</v>
      </c>
      <c r="G19" s="30">
        <f>VLOOKUP($D19,小!$C$7:$AS$48,5,FALSE)</f>
        <v>37</v>
      </c>
      <c r="H19" s="30">
        <f>VLOOKUP($D19,小!$C$7:$AS$48,36,FALSE)</f>
        <v>1</v>
      </c>
      <c r="I19" s="30">
        <f>VLOOKUP($D19,小!$C$7:$AS$48,6,FALSE)</f>
        <v>25</v>
      </c>
      <c r="J19" s="30">
        <f>VLOOKUP($D19,小!$C$7:$AS$48,37,FALSE)</f>
        <v>2</v>
      </c>
      <c r="K19" s="30">
        <f>VLOOKUP($D19,小!$C$7:$AS$48,7,FALSE)</f>
        <v>40</v>
      </c>
      <c r="L19" s="305">
        <f>VLOOKUP($D19,小!$C$7:$AS$48,38,FALSE)</f>
        <v>2</v>
      </c>
      <c r="M19" s="30">
        <f>VLOOKUP($D19,小!$C$7:$AS$48,8,FALSE)</f>
        <v>37</v>
      </c>
      <c r="N19" s="30">
        <f>VLOOKUP($D19,小!$C$7:$AS$48,39,FALSE)</f>
        <v>1</v>
      </c>
      <c r="O19" s="30">
        <f>VLOOKUP($D19,小!$C$7:$AS$48,9,FALSE)</f>
        <v>29</v>
      </c>
      <c r="P19" s="30">
        <f>VLOOKUP($D19,小!$C$7:$AS$48,40,FALSE)</f>
        <v>2</v>
      </c>
      <c r="Q19" s="32">
        <f>VLOOKUP($D19,小!$C$7:$AS$48,10,FALSE)</f>
        <v>42</v>
      </c>
      <c r="R19" s="274">
        <f t="shared" si="0"/>
        <v>10</v>
      </c>
      <c r="S19" s="261">
        <f t="shared" si="0"/>
        <v>210</v>
      </c>
      <c r="T19" s="24"/>
      <c r="U19" s="434"/>
      <c r="V19" s="367" t="s">
        <v>284</v>
      </c>
      <c r="W19" s="368">
        <v>0</v>
      </c>
      <c r="X19" s="368">
        <v>0</v>
      </c>
      <c r="Y19" s="368">
        <v>0</v>
      </c>
      <c r="Z19" s="368">
        <v>0</v>
      </c>
      <c r="AA19" s="368">
        <v>0</v>
      </c>
      <c r="AB19" s="369">
        <v>1</v>
      </c>
      <c r="AC19" s="370">
        <f>IF(AD19/8=ROUNDDOWN(AD19/8,0),AD19/8,ROUNDDOWN(AD19/8,0)+1)</f>
        <v>1</v>
      </c>
      <c r="AD19" s="394">
        <f>SUM(W19:AB19)</f>
        <v>1</v>
      </c>
      <c r="AE19" s="321" t="e">
        <f>#REF!</f>
        <v>#REF!</v>
      </c>
      <c r="AF19" s="423" t="s">
        <v>302</v>
      </c>
      <c r="AG19" s="341" t="s">
        <v>281</v>
      </c>
      <c r="AH19" s="343">
        <v>0</v>
      </c>
      <c r="AI19" s="343">
        <v>1</v>
      </c>
      <c r="AJ19" s="343">
        <v>0</v>
      </c>
      <c r="AK19" s="343">
        <v>0</v>
      </c>
      <c r="AL19" s="343">
        <v>0</v>
      </c>
      <c r="AM19" s="343">
        <v>0</v>
      </c>
      <c r="AN19" s="347">
        <f>IF(AO19/8=ROUNDDOWN(AO19/8,0),AO19/8,ROUNDDOWN(AO19/8,0)+1)</f>
        <v>1</v>
      </c>
      <c r="AO19" s="348">
        <f>SUM(AH19:AM19)</f>
        <v>1</v>
      </c>
    </row>
    <row r="20" spans="1:41" ht="18" customHeight="1" thickTop="1" thickBot="1">
      <c r="A20" s="264">
        <f>R$20+AC51</f>
        <v>15</v>
      </c>
      <c r="B20" s="265">
        <f>S$20+AD51</f>
        <v>330</v>
      </c>
      <c r="C20" s="44"/>
      <c r="D20" s="29" t="str">
        <f t="shared" si="3"/>
        <v>日吉が丘小</v>
      </c>
      <c r="E20" s="260" t="s">
        <v>306</v>
      </c>
      <c r="F20" s="30">
        <f>VLOOKUP($D20,小!$C$7:$AS$48,35,FALSE)</f>
        <v>2</v>
      </c>
      <c r="G20" s="30">
        <f>VLOOKUP($D20,小!$C$7:$AS$48,5,FALSE)</f>
        <v>56</v>
      </c>
      <c r="H20" s="30">
        <f>VLOOKUP($D20,小!$C$7:$AS$48,36,FALSE)</f>
        <v>2</v>
      </c>
      <c r="I20" s="30">
        <f>VLOOKUP($D20,小!$C$7:$AS$48,6,FALSE)</f>
        <v>48</v>
      </c>
      <c r="J20" s="30">
        <f>VLOOKUP($D20,小!$C$7:$AS$48,37,FALSE)</f>
        <v>2</v>
      </c>
      <c r="K20" s="30">
        <f>VLOOKUP($D20,小!$C$7:$AS$48,7,FALSE)</f>
        <v>49</v>
      </c>
      <c r="L20" s="30">
        <f>VLOOKUP($D20,小!$C$7:$AS$48,38,FALSE)</f>
        <v>2</v>
      </c>
      <c r="M20" s="30">
        <f>VLOOKUP($D20,小!$C$7:$AS$48,8,FALSE)</f>
        <v>58</v>
      </c>
      <c r="N20" s="30">
        <f>VLOOKUP($D20,小!$C$7:$AS$48,39,FALSE)</f>
        <v>2</v>
      </c>
      <c r="O20" s="30">
        <f>VLOOKUP($D20,小!$C$7:$AS$48,9,FALSE)</f>
        <v>49</v>
      </c>
      <c r="P20" s="31">
        <f>VLOOKUP($D20,小!$C$7:$AS$48,40,FALSE)</f>
        <v>2</v>
      </c>
      <c r="Q20" s="36">
        <f>VLOOKUP($D20,小!$C$7:$AS$48,10,FALSE)</f>
        <v>52</v>
      </c>
      <c r="R20" s="274">
        <f t="shared" si="0"/>
        <v>12</v>
      </c>
      <c r="S20" s="261">
        <f t="shared" si="0"/>
        <v>312</v>
      </c>
      <c r="T20" s="24"/>
      <c r="U20" s="434"/>
      <c r="V20" s="331" t="s">
        <v>287</v>
      </c>
      <c r="W20" s="332">
        <f>SUM(W18:W19)</f>
        <v>0</v>
      </c>
      <c r="X20" s="332">
        <f t="shared" ref="X20:Z20" si="13">SUM(X18:X19)</f>
        <v>0</v>
      </c>
      <c r="Y20" s="332">
        <f t="shared" si="13"/>
        <v>0</v>
      </c>
      <c r="Z20" s="332">
        <f t="shared" si="13"/>
        <v>0</v>
      </c>
      <c r="AA20" s="332">
        <f>SUM(AA18:AA19)</f>
        <v>1</v>
      </c>
      <c r="AB20" s="332">
        <f t="shared" ref="AB20:AD20" si="14">SUM(AB18:AB19)</f>
        <v>3</v>
      </c>
      <c r="AC20" s="332">
        <f t="shared" si="14"/>
        <v>2</v>
      </c>
      <c r="AD20" s="332">
        <f t="shared" si="14"/>
        <v>4</v>
      </c>
      <c r="AE20" s="352" t="str">
        <f>V20</f>
        <v>計</v>
      </c>
      <c r="AF20" s="424"/>
      <c r="AG20" s="322" t="s">
        <v>285</v>
      </c>
      <c r="AH20" s="324">
        <v>0</v>
      </c>
      <c r="AI20" s="324">
        <v>5</v>
      </c>
      <c r="AJ20" s="324">
        <v>2</v>
      </c>
      <c r="AK20" s="324">
        <v>0</v>
      </c>
      <c r="AL20" s="324">
        <v>2</v>
      </c>
      <c r="AM20" s="324">
        <v>0</v>
      </c>
      <c r="AN20" s="326">
        <f>IF(AO20/8=ROUNDDOWN(AO20/8,0),AO20/8,ROUNDDOWN(AO20/8,0)+1)</f>
        <v>2</v>
      </c>
      <c r="AO20" s="295">
        <f>SUM(AH20:AM20)</f>
        <v>9</v>
      </c>
    </row>
    <row r="21" spans="1:41" ht="18" customHeight="1" thickTop="1" thickBot="1">
      <c r="A21" s="264">
        <f>R$21+AC54</f>
        <v>15</v>
      </c>
      <c r="B21" s="265">
        <f>S$21+AD54</f>
        <v>308</v>
      </c>
      <c r="C21" s="44"/>
      <c r="D21" s="29" t="str">
        <f t="shared" si="3"/>
        <v>北日吉小</v>
      </c>
      <c r="E21" s="260" t="s">
        <v>309</v>
      </c>
      <c r="F21" s="30">
        <f>VLOOKUP($D21,小!$C$7:$AS$48,35,FALSE)</f>
        <v>2</v>
      </c>
      <c r="G21" s="30">
        <f>VLOOKUP($D21,小!$C$7:$AS$48,5,FALSE)</f>
        <v>47</v>
      </c>
      <c r="H21" s="30">
        <f>VLOOKUP($D21,小!$C$7:$AS$48,36,FALSE)</f>
        <v>2</v>
      </c>
      <c r="I21" s="30">
        <f>VLOOKUP($D21,小!$C$7:$AS$48,6,FALSE)</f>
        <v>53</v>
      </c>
      <c r="J21" s="30">
        <f>VLOOKUP($D21,小!$C$7:$AS$48,37,FALSE)</f>
        <v>2</v>
      </c>
      <c r="K21" s="30">
        <f>VLOOKUP($D21,小!$C$7:$AS$48,7,FALSE)</f>
        <v>36</v>
      </c>
      <c r="L21" s="305">
        <f>VLOOKUP($D21,小!$C$7:$AS$48,38,FALSE)</f>
        <v>2</v>
      </c>
      <c r="M21" s="30">
        <f>VLOOKUP($D21,小!$C$7:$AS$48,8,FALSE)</f>
        <v>57</v>
      </c>
      <c r="N21" s="305">
        <f>VLOOKUP($D21,小!$C$7:$AS$48,39,FALSE)</f>
        <v>2</v>
      </c>
      <c r="O21" s="30">
        <f>VLOOKUP($D21,小!$C$7:$AS$48,9,FALSE)</f>
        <v>39</v>
      </c>
      <c r="P21" s="30">
        <f>VLOOKUP($D21,小!$C$7:$AS$48,40,FALSE)</f>
        <v>2</v>
      </c>
      <c r="Q21" s="307">
        <f>VLOOKUP($D21,小!$C$7:$AS$48,10,FALSE)</f>
        <v>60</v>
      </c>
      <c r="R21" s="274">
        <f t="shared" si="0"/>
        <v>12</v>
      </c>
      <c r="S21" s="261">
        <f t="shared" si="0"/>
        <v>292</v>
      </c>
      <c r="T21" s="24"/>
      <c r="U21" s="433" t="s">
        <v>291</v>
      </c>
      <c r="V21" s="341" t="s">
        <v>281</v>
      </c>
      <c r="W21" s="343">
        <v>4</v>
      </c>
      <c r="X21" s="343">
        <v>0</v>
      </c>
      <c r="Y21" s="343">
        <v>2</v>
      </c>
      <c r="Z21" s="343">
        <v>1</v>
      </c>
      <c r="AA21" s="343">
        <v>0</v>
      </c>
      <c r="AB21" s="316">
        <v>0</v>
      </c>
      <c r="AC21" s="338">
        <f>IF(AD21/8=ROUNDDOWN(AD21/8,0),AD21/8,ROUNDDOWN(AD21/8,0)+1)</f>
        <v>1</v>
      </c>
      <c r="AD21" s="320">
        <f>SUM(W21:AB21)</f>
        <v>7</v>
      </c>
      <c r="AE21" s="321" t="str">
        <f>V21</f>
        <v>知的</v>
      </c>
      <c r="AF21" s="426"/>
      <c r="AG21" s="331" t="s">
        <v>292</v>
      </c>
      <c r="AH21" s="332">
        <f t="shared" ref="AH21:AM21" si="15">SUM(AH19:AH20)</f>
        <v>0</v>
      </c>
      <c r="AI21" s="332">
        <f t="shared" si="15"/>
        <v>6</v>
      </c>
      <c r="AJ21" s="332">
        <f t="shared" si="15"/>
        <v>2</v>
      </c>
      <c r="AK21" s="332">
        <f t="shared" si="15"/>
        <v>0</v>
      </c>
      <c r="AL21" s="332">
        <f t="shared" si="15"/>
        <v>2</v>
      </c>
      <c r="AM21" s="332">
        <f t="shared" si="15"/>
        <v>0</v>
      </c>
      <c r="AN21" s="333">
        <f>SUM(AN19:AN20)</f>
        <v>3</v>
      </c>
      <c r="AO21" s="334">
        <f>SUM(AO19:AO20)</f>
        <v>10</v>
      </c>
    </row>
    <row r="22" spans="1:41" ht="18" customHeight="1" thickBot="1">
      <c r="A22" s="264">
        <f>R$22+AC58</f>
        <v>15</v>
      </c>
      <c r="B22" s="265">
        <f>S$22+AD58</f>
        <v>253</v>
      </c>
      <c r="C22" s="44"/>
      <c r="D22" s="29" t="str">
        <f t="shared" si="3"/>
        <v>湯川小</v>
      </c>
      <c r="E22" s="260" t="s">
        <v>310</v>
      </c>
      <c r="F22" s="30">
        <f>VLOOKUP($D22,小!$C$7:$AS$48,35,FALSE)</f>
        <v>1</v>
      </c>
      <c r="G22" s="30">
        <f>VLOOKUP($D22,小!$C$7:$AS$48,5,FALSE)</f>
        <v>27</v>
      </c>
      <c r="H22" s="30">
        <f>VLOOKUP($D22,小!$C$7:$AS$48,36,FALSE)</f>
        <v>2</v>
      </c>
      <c r="I22" s="30">
        <f>VLOOKUP($D22,小!$C$7:$AS$48,6,FALSE)</f>
        <v>38</v>
      </c>
      <c r="J22" s="30">
        <f>VLOOKUP($D22,小!$C$7:$AS$48,37,FALSE)</f>
        <v>2</v>
      </c>
      <c r="K22" s="30">
        <f>VLOOKUP($D22,小!$C$7:$AS$48,7,FALSE)</f>
        <v>43</v>
      </c>
      <c r="L22" s="30">
        <f>VLOOKUP($D22,小!$C$7:$AS$48,38,FALSE)</f>
        <v>2</v>
      </c>
      <c r="M22" s="30">
        <f>VLOOKUP($D22,小!$C$7:$AS$48,8,FALSE)</f>
        <v>45</v>
      </c>
      <c r="N22" s="30">
        <f>VLOOKUP($D22,小!$C$7:$AS$48,39,FALSE)</f>
        <v>2</v>
      </c>
      <c r="O22" s="30">
        <f>VLOOKUP($D22,小!$C$7:$AS$48,9,FALSE)</f>
        <v>46</v>
      </c>
      <c r="P22" s="34">
        <f>VLOOKUP($D22,小!$C$7:$AS$48,40,FALSE)</f>
        <v>2</v>
      </c>
      <c r="Q22" s="299">
        <f>VLOOKUP($D22,小!$C$7:$AS$48,10,FALSE)</f>
        <v>39</v>
      </c>
      <c r="R22" s="274">
        <f t="shared" si="0"/>
        <v>11</v>
      </c>
      <c r="S22" s="261">
        <f t="shared" si="0"/>
        <v>238</v>
      </c>
      <c r="T22" s="24"/>
      <c r="U22" s="434"/>
      <c r="V22" s="288" t="s">
        <v>285</v>
      </c>
      <c r="W22" s="289">
        <v>1</v>
      </c>
      <c r="X22" s="289">
        <v>1</v>
      </c>
      <c r="Y22" s="289">
        <v>2</v>
      </c>
      <c r="Z22" s="289">
        <v>2</v>
      </c>
      <c r="AA22" s="289">
        <v>3</v>
      </c>
      <c r="AB22" s="290">
        <v>1</v>
      </c>
      <c r="AC22" s="291">
        <f>IF(AD22/8=ROUNDDOWN(AD22/8,0),AD22/8,ROUNDDOWN(AD22/8,0)+1)</f>
        <v>2</v>
      </c>
      <c r="AD22" s="292">
        <f>SUM(W22:AB22)</f>
        <v>10</v>
      </c>
      <c r="AE22" s="321" t="str">
        <f>V22</f>
        <v>情緒</v>
      </c>
      <c r="AF22" s="423" t="s">
        <v>307</v>
      </c>
      <c r="AG22" s="353" t="s">
        <v>308</v>
      </c>
      <c r="AH22" s="317">
        <v>2</v>
      </c>
      <c r="AI22" s="317">
        <v>1</v>
      </c>
      <c r="AJ22" s="317">
        <v>5</v>
      </c>
      <c r="AK22" s="317">
        <v>2</v>
      </c>
      <c r="AL22" s="317">
        <v>1</v>
      </c>
      <c r="AM22" s="317">
        <v>2</v>
      </c>
      <c r="AN22" s="347">
        <f>IF(AO22/8=ROUNDDOWN(AO22/8,0),AO22/8,ROUNDDOWN(AO22/8,0)+1)</f>
        <v>2</v>
      </c>
      <c r="AO22" s="320">
        <f>SUM(AH22:AM22)</f>
        <v>13</v>
      </c>
    </row>
    <row r="23" spans="1:41" ht="18" customHeight="1" thickTop="1" thickBot="1">
      <c r="A23" s="264">
        <f>R$23+AC61</f>
        <v>15</v>
      </c>
      <c r="B23" s="265">
        <f>S$23+AD61</f>
        <v>247</v>
      </c>
      <c r="C23" s="44"/>
      <c r="D23" s="29" t="str">
        <f t="shared" si="3"/>
        <v>高丘小</v>
      </c>
      <c r="E23" s="260" t="s">
        <v>312</v>
      </c>
      <c r="F23" s="30">
        <f>VLOOKUP($D23,小!$C$7:$AS$48,35,FALSE)</f>
        <v>2</v>
      </c>
      <c r="G23" s="30">
        <f>VLOOKUP($D23,小!$C$7:$AS$48,5,FALSE)</f>
        <v>39</v>
      </c>
      <c r="H23" s="30">
        <f>VLOOKUP($D23,小!$C$7:$AS$48,36,FALSE)</f>
        <v>2</v>
      </c>
      <c r="I23" s="30">
        <f>VLOOKUP($D23,小!$C$7:$AS$48,6,FALSE)</f>
        <v>37</v>
      </c>
      <c r="J23" s="30">
        <f>VLOOKUP($D23,小!$C$7:$AS$48,37,FALSE)</f>
        <v>2</v>
      </c>
      <c r="K23" s="30">
        <f>VLOOKUP($D23,小!$C$7:$AS$48,7,FALSE)</f>
        <v>35</v>
      </c>
      <c r="L23" s="30">
        <f>VLOOKUP($D23,小!$C$7:$AS$48,38,FALSE)</f>
        <v>2</v>
      </c>
      <c r="M23" s="30">
        <f>VLOOKUP($D23,小!$C$7:$AS$48,8,FALSE)</f>
        <v>36</v>
      </c>
      <c r="N23" s="30">
        <f>VLOOKUP($D23,小!$C$7:$AS$48,39,FALSE)</f>
        <v>1</v>
      </c>
      <c r="O23" s="30">
        <f>VLOOKUP($D23,小!$C$7:$AS$48,9,FALSE)</f>
        <v>27</v>
      </c>
      <c r="P23" s="30">
        <f>VLOOKUP($D23,小!$C$7:$AS$48,40,FALSE)</f>
        <v>2</v>
      </c>
      <c r="Q23" s="32">
        <f>VLOOKUP($D23,小!$C$7:$AS$48,10,FALSE)</f>
        <v>51</v>
      </c>
      <c r="R23" s="274">
        <f t="shared" si="0"/>
        <v>11</v>
      </c>
      <c r="S23" s="261">
        <f t="shared" si="0"/>
        <v>225</v>
      </c>
      <c r="T23" s="24"/>
      <c r="U23" s="434"/>
      <c r="V23" s="331" t="s">
        <v>292</v>
      </c>
      <c r="W23" s="340">
        <f>SUM(W21:W22)</f>
        <v>5</v>
      </c>
      <c r="X23" s="340">
        <f t="shared" ref="X23:AB23" si="16">SUM(X21:X22)</f>
        <v>1</v>
      </c>
      <c r="Y23" s="340">
        <f t="shared" si="16"/>
        <v>4</v>
      </c>
      <c r="Z23" s="340">
        <f t="shared" si="16"/>
        <v>3</v>
      </c>
      <c r="AA23" s="340">
        <f t="shared" si="16"/>
        <v>3</v>
      </c>
      <c r="AB23" s="340">
        <f t="shared" si="16"/>
        <v>1</v>
      </c>
      <c r="AC23" s="337">
        <f>SUM(AC21:AC22)</f>
        <v>3</v>
      </c>
      <c r="AD23" s="334">
        <f>SUM(AD21:AD22)</f>
        <v>17</v>
      </c>
      <c r="AE23" s="352" t="e">
        <f>#REF!</f>
        <v>#REF!</v>
      </c>
      <c r="AF23" s="424"/>
      <c r="AG23" s="322" t="s">
        <v>285</v>
      </c>
      <c r="AH23" s="294">
        <v>0</v>
      </c>
      <c r="AI23" s="294">
        <v>4</v>
      </c>
      <c r="AJ23" s="336">
        <v>3</v>
      </c>
      <c r="AK23" s="294">
        <v>1</v>
      </c>
      <c r="AL23" s="324">
        <v>3</v>
      </c>
      <c r="AM23" s="324">
        <v>2</v>
      </c>
      <c r="AN23" s="326">
        <f>IF(AO23/8=ROUNDDOWN(AO23/8,0),AO23/8,ROUNDDOWN(AO23/8,0)+1)</f>
        <v>2</v>
      </c>
      <c r="AO23" s="295">
        <f>SUM(AH23:AM23)</f>
        <v>13</v>
      </c>
    </row>
    <row r="24" spans="1:41" ht="18" customHeight="1" thickTop="1" thickBot="1">
      <c r="A24" s="264">
        <f>R$24+AC64</f>
        <v>8</v>
      </c>
      <c r="B24" s="265">
        <f>S$24+AD64</f>
        <v>99</v>
      </c>
      <c r="C24" s="44"/>
      <c r="D24" s="29" t="str">
        <f t="shared" si="3"/>
        <v>上湯川小</v>
      </c>
      <c r="E24" s="260" t="s">
        <v>313</v>
      </c>
      <c r="F24" s="30">
        <f>VLOOKUP($D24,小!$C$7:$AS$48,35,FALSE)</f>
        <v>1</v>
      </c>
      <c r="G24" s="30">
        <f>VLOOKUP($D24,小!$C$7:$AS$48,5,FALSE)</f>
        <v>16</v>
      </c>
      <c r="H24" s="30">
        <f>VLOOKUP($D24,小!$C$7:$AS$48,36,FALSE)</f>
        <v>1</v>
      </c>
      <c r="I24" s="30">
        <f>VLOOKUP($D24,小!$C$7:$AS$48,6,FALSE)</f>
        <v>14</v>
      </c>
      <c r="J24" s="30">
        <f>VLOOKUP($D24,小!$C$7:$AS$48,37,FALSE)</f>
        <v>1</v>
      </c>
      <c r="K24" s="30">
        <f>VLOOKUP($D24,小!$C$7:$AS$48,7,FALSE)</f>
        <v>13</v>
      </c>
      <c r="L24" s="30">
        <f>VLOOKUP($D24,小!$C$7:$AS$48,38,FALSE)</f>
        <v>1</v>
      </c>
      <c r="M24" s="30">
        <f>VLOOKUP($D24,小!$C$7:$AS$48,8,FALSE)</f>
        <v>22</v>
      </c>
      <c r="N24" s="30">
        <f>VLOOKUP($D24,小!$C$7:$AS$48,39,FALSE)</f>
        <v>1</v>
      </c>
      <c r="O24" s="30">
        <f>VLOOKUP($D24,小!$C$7:$AS$48,9,FALSE)</f>
        <v>14</v>
      </c>
      <c r="P24" s="30">
        <f>VLOOKUP($D24,小!$C$7:$AS$48,40,FALSE)</f>
        <v>1</v>
      </c>
      <c r="Q24" s="32">
        <f>VLOOKUP($D24,小!$C$7:$AS$48,10,FALSE)</f>
        <v>16</v>
      </c>
      <c r="R24" s="274">
        <f t="shared" si="0"/>
        <v>6</v>
      </c>
      <c r="S24" s="261">
        <f t="shared" si="0"/>
        <v>95</v>
      </c>
      <c r="T24" s="24"/>
      <c r="U24" s="433" t="s">
        <v>316</v>
      </c>
      <c r="V24" s="341" t="s">
        <v>281</v>
      </c>
      <c r="W24" s="343">
        <v>2</v>
      </c>
      <c r="X24" s="343">
        <v>1</v>
      </c>
      <c r="Y24" s="343">
        <v>0</v>
      </c>
      <c r="Z24" s="343">
        <v>0</v>
      </c>
      <c r="AA24" s="343">
        <v>0</v>
      </c>
      <c r="AB24" s="316">
        <v>0</v>
      </c>
      <c r="AC24" s="344">
        <f>IF(AD24/8=ROUNDDOWN(AD24/8,0),AD24/8,ROUNDDOWN(AD24/8,0)+1)</f>
        <v>1</v>
      </c>
      <c r="AD24" s="348">
        <f>SUM(W24:AB24)</f>
        <v>3</v>
      </c>
      <c r="AE24" s="321" t="str">
        <f>V23</f>
        <v>計</v>
      </c>
      <c r="AF24" s="426"/>
      <c r="AG24" s="331" t="s">
        <v>292</v>
      </c>
      <c r="AH24" s="340">
        <f t="shared" ref="AH24:AO24" si="17">SUM(AH22:AH23)</f>
        <v>2</v>
      </c>
      <c r="AI24" s="340">
        <f t="shared" si="17"/>
        <v>5</v>
      </c>
      <c r="AJ24" s="340">
        <f t="shared" si="17"/>
        <v>8</v>
      </c>
      <c r="AK24" s="340">
        <f t="shared" si="17"/>
        <v>3</v>
      </c>
      <c r="AL24" s="340">
        <f t="shared" si="17"/>
        <v>4</v>
      </c>
      <c r="AM24" s="340">
        <f t="shared" si="17"/>
        <v>4</v>
      </c>
      <c r="AN24" s="333">
        <f t="shared" si="17"/>
        <v>4</v>
      </c>
      <c r="AO24" s="334">
        <f t="shared" si="17"/>
        <v>26</v>
      </c>
    </row>
    <row r="25" spans="1:41" ht="18" customHeight="1" thickBot="1">
      <c r="A25" s="264">
        <f>R$25+AC67</f>
        <v>8</v>
      </c>
      <c r="B25" s="265">
        <f>S$25+AD67</f>
        <v>84</v>
      </c>
      <c r="C25" s="44"/>
      <c r="D25" s="29" t="str">
        <f t="shared" si="3"/>
        <v>旭岡小</v>
      </c>
      <c r="E25" s="260" t="s">
        <v>315</v>
      </c>
      <c r="F25" s="30">
        <f>VLOOKUP($D25,小!$C$7:$AS$48,35,FALSE)</f>
        <v>1</v>
      </c>
      <c r="G25" s="30">
        <f>VLOOKUP($D25,小!$C$7:$AS$48,5,FALSE)</f>
        <v>11</v>
      </c>
      <c r="H25" s="31">
        <f>VLOOKUP($D25,小!$C$7:$AS$48,36,FALSE)</f>
        <v>1</v>
      </c>
      <c r="I25" s="31">
        <f>VLOOKUP($D25,小!$C$7:$AS$48,6,FALSE)</f>
        <v>9</v>
      </c>
      <c r="J25" s="31">
        <f>VLOOKUP($D25,小!$C$7:$AS$48,37,FALSE)</f>
        <v>1</v>
      </c>
      <c r="K25" s="31">
        <f>VLOOKUP($D25,小!$C$7:$AS$48,7,FALSE)</f>
        <v>17</v>
      </c>
      <c r="L25" s="31">
        <f>VLOOKUP($D25,小!$C$7:$AS$48,38,FALSE)</f>
        <v>1</v>
      </c>
      <c r="M25" s="31">
        <f>VLOOKUP($D25,小!$C$7:$AS$48,8,FALSE)</f>
        <v>9</v>
      </c>
      <c r="N25" s="31">
        <f>VLOOKUP($D25,小!$C$7:$AS$48,39,FALSE)</f>
        <v>1</v>
      </c>
      <c r="O25" s="31">
        <f>VLOOKUP($D25,小!$C$7:$AS$48,9,FALSE)</f>
        <v>12</v>
      </c>
      <c r="P25" s="31">
        <f>VLOOKUP($D25,小!$C$7:$AS$48,40,FALSE)</f>
        <v>1</v>
      </c>
      <c r="Q25" s="36">
        <f>VLOOKUP($D25,小!$C$7:$AS$48,10,FALSE)</f>
        <v>20</v>
      </c>
      <c r="R25" s="274">
        <f t="shared" si="0"/>
        <v>6</v>
      </c>
      <c r="S25" s="261">
        <f t="shared" si="0"/>
        <v>78</v>
      </c>
      <c r="T25" s="24"/>
      <c r="U25" s="434"/>
      <c r="V25" s="322" t="s">
        <v>285</v>
      </c>
      <c r="W25" s="324">
        <v>1</v>
      </c>
      <c r="X25" s="289">
        <v>0</v>
      </c>
      <c r="Y25" s="289">
        <v>0</v>
      </c>
      <c r="Z25" s="289">
        <v>1</v>
      </c>
      <c r="AA25" s="289">
        <v>1</v>
      </c>
      <c r="AB25" s="290">
        <v>1</v>
      </c>
      <c r="AC25" s="346">
        <f>IF(AD25/8=ROUNDDOWN(AD25/8,0),AD25/8,ROUNDDOWN(AD25/8,0)+1)</f>
        <v>1</v>
      </c>
      <c r="AD25" s="351">
        <f>SUM(W25:AB25)</f>
        <v>4</v>
      </c>
      <c r="AE25" s="321" t="e">
        <f>#REF!</f>
        <v>#REF!</v>
      </c>
      <c r="AF25" s="423" t="s">
        <v>314</v>
      </c>
      <c r="AG25" s="314" t="s">
        <v>281</v>
      </c>
      <c r="AH25" s="318">
        <v>0</v>
      </c>
      <c r="AI25" s="339">
        <v>0</v>
      </c>
      <c r="AJ25" s="317">
        <v>1</v>
      </c>
      <c r="AK25" s="317">
        <v>7</v>
      </c>
      <c r="AL25" s="317">
        <v>4</v>
      </c>
      <c r="AM25" s="317">
        <v>1</v>
      </c>
      <c r="AN25" s="319">
        <f>IF(AO25/8=ROUNDDOWN(AO25/8,0),AO25/8,ROUNDDOWN(AO25/8,0)+1)</f>
        <v>2</v>
      </c>
      <c r="AO25" s="320">
        <f>SUM(AH25:AM25)</f>
        <v>13</v>
      </c>
    </row>
    <row r="26" spans="1:41" ht="18" customHeight="1" thickTop="1" thickBot="1">
      <c r="A26" s="264">
        <f>R$26+AN8</f>
        <v>5</v>
      </c>
      <c r="B26" s="265">
        <f>S$26+AO8</f>
        <v>17</v>
      </c>
      <c r="C26" s="44"/>
      <c r="D26" s="29" t="str">
        <f t="shared" si="3"/>
        <v>鱒川小</v>
      </c>
      <c r="E26" s="260" t="s">
        <v>282</v>
      </c>
      <c r="F26" s="30">
        <f>VLOOKUP($D26,小!$C$7:$AS$48,35,FALSE)</f>
        <v>0</v>
      </c>
      <c r="G26" s="35">
        <f>VLOOKUP($D26,小!$C$7:$AS$48,5,FALSE)</f>
        <v>0</v>
      </c>
      <c r="H26" s="30">
        <f>VLOOKUP($D26,小!$C$7:$AS$48,36,FALSE)</f>
        <v>1</v>
      </c>
      <c r="I26" s="308">
        <f>VLOOKUP($D26,小!$C$7:$AS$48,6,FALSE)</f>
        <v>3</v>
      </c>
      <c r="J26" s="38">
        <f>VLOOKUP($D26,小!$C$7:$AS$48,37,FALSE)</f>
        <v>1</v>
      </c>
      <c r="K26" s="39">
        <f>VLOOKUP($D26,小!$C$7:$AS$48,7,FALSE)</f>
        <v>1</v>
      </c>
      <c r="L26" s="40">
        <f>VLOOKUP($D26,小!$C$7:$AS$48,38,FALSE)</f>
        <v>0</v>
      </c>
      <c r="M26" s="41">
        <f>VLOOKUP($D26,小!$C$7:$AS$48,8,FALSE)</f>
        <v>2</v>
      </c>
      <c r="N26" s="38">
        <f>VLOOKUP($D26,小!$C$7:$AS$48,39,FALSE)</f>
        <v>1</v>
      </c>
      <c r="O26" s="39">
        <f>VLOOKUP($D26,小!$C$7:$AS$48,9,FALSE)</f>
        <v>1</v>
      </c>
      <c r="P26" s="40">
        <f>VLOOKUP($D26,小!$C$7:$AS$48,40,FALSE)</f>
        <v>0</v>
      </c>
      <c r="Q26" s="270">
        <f>VLOOKUP($D26,小!$C$7:$AS$48,10,FALSE)</f>
        <v>2</v>
      </c>
      <c r="R26" s="274">
        <f t="shared" si="0"/>
        <v>3</v>
      </c>
      <c r="S26" s="261">
        <f t="shared" si="0"/>
        <v>9</v>
      </c>
      <c r="T26" s="24"/>
      <c r="U26" s="465"/>
      <c r="V26" s="331" t="s">
        <v>292</v>
      </c>
      <c r="W26" s="332">
        <f t="shared" ref="W26:AD26" si="18">SUM(W24:W25)</f>
        <v>3</v>
      </c>
      <c r="X26" s="332">
        <f t="shared" si="18"/>
        <v>1</v>
      </c>
      <c r="Y26" s="332">
        <f t="shared" si="18"/>
        <v>0</v>
      </c>
      <c r="Z26" s="332">
        <f t="shared" si="18"/>
        <v>1</v>
      </c>
      <c r="AA26" s="332">
        <f t="shared" si="18"/>
        <v>1</v>
      </c>
      <c r="AB26" s="332">
        <f t="shared" si="18"/>
        <v>1</v>
      </c>
      <c r="AC26" s="337">
        <f t="shared" si="18"/>
        <v>2</v>
      </c>
      <c r="AD26" s="334">
        <f t="shared" si="18"/>
        <v>7</v>
      </c>
      <c r="AE26" s="321" t="str">
        <f t="shared" ref="AE26:AE66" si="19">V25</f>
        <v>情緒</v>
      </c>
      <c r="AF26" s="424"/>
      <c r="AG26" s="322" t="s">
        <v>285</v>
      </c>
      <c r="AH26" s="324">
        <v>4</v>
      </c>
      <c r="AI26" s="324">
        <v>2</v>
      </c>
      <c r="AJ26" s="324">
        <v>3</v>
      </c>
      <c r="AK26" s="324">
        <v>4</v>
      </c>
      <c r="AL26" s="324">
        <v>0</v>
      </c>
      <c r="AM26" s="324">
        <v>6</v>
      </c>
      <c r="AN26" s="326">
        <f>IF(AO26/8=ROUNDDOWN(AO26/8,0),AO26/8,ROUNDDOWN(AO26/8,0)+1)</f>
        <v>3</v>
      </c>
      <c r="AO26" s="295">
        <f>SUM(AH26:AM26)</f>
        <v>19</v>
      </c>
    </row>
    <row r="27" spans="1:41" ht="18" customHeight="1" thickTop="1" thickBot="1">
      <c r="A27" s="264">
        <f>R$27+AN12</f>
        <v>9</v>
      </c>
      <c r="B27" s="265">
        <f>S$27+AO12</f>
        <v>71</v>
      </c>
      <c r="C27" s="44"/>
      <c r="D27" s="29" t="str">
        <f t="shared" si="3"/>
        <v>銭亀沢小</v>
      </c>
      <c r="E27" s="260" t="s">
        <v>289</v>
      </c>
      <c r="F27" s="34">
        <f>VLOOKUP($D27,小!$C$7:$AS$48,35,FALSE)</f>
        <v>1</v>
      </c>
      <c r="G27" s="30">
        <f>VLOOKUP($D27,小!$C$7:$AS$48,5,FALSE)</f>
        <v>12</v>
      </c>
      <c r="H27" s="34">
        <f>VLOOKUP($D27,小!$C$7:$AS$48,36,FALSE)</f>
        <v>1</v>
      </c>
      <c r="I27" s="30">
        <f>VLOOKUP($D27,小!$C$7:$AS$48,6,FALSE)</f>
        <v>9</v>
      </c>
      <c r="J27" s="34">
        <f>VLOOKUP($D27,小!$C$7:$AS$48,37,FALSE)</f>
        <v>1</v>
      </c>
      <c r="K27" s="34">
        <f>VLOOKUP($D27,小!$C$7:$AS$48,7,FALSE)</f>
        <v>9</v>
      </c>
      <c r="L27" s="34">
        <f>VLOOKUP($D27,小!$C$7:$AS$48,38,FALSE)</f>
        <v>1</v>
      </c>
      <c r="M27" s="34">
        <f>VLOOKUP($D27,小!$C$7:$AS$48,8,FALSE)</f>
        <v>12</v>
      </c>
      <c r="N27" s="34">
        <f>VLOOKUP($D27,小!$C$7:$AS$48,39,FALSE)</f>
        <v>1</v>
      </c>
      <c r="O27" s="34">
        <f>VLOOKUP($D27,小!$C$7:$AS$48,9,FALSE)</f>
        <v>11</v>
      </c>
      <c r="P27" s="34">
        <f>VLOOKUP($D27,小!$C$7:$AS$48,40,FALSE)</f>
        <v>1</v>
      </c>
      <c r="Q27" s="136">
        <f>VLOOKUP($D27,小!$C$7:$AS$48,10,FALSE)</f>
        <v>11</v>
      </c>
      <c r="R27" s="274">
        <f t="shared" si="0"/>
        <v>6</v>
      </c>
      <c r="S27" s="261">
        <f t="shared" si="0"/>
        <v>64</v>
      </c>
      <c r="T27" s="24"/>
      <c r="U27" s="433" t="s">
        <v>318</v>
      </c>
      <c r="V27" s="341" t="s">
        <v>281</v>
      </c>
      <c r="W27" s="343">
        <v>1</v>
      </c>
      <c r="X27" s="343">
        <v>0</v>
      </c>
      <c r="Y27" s="343">
        <v>0</v>
      </c>
      <c r="Z27" s="343">
        <v>2</v>
      </c>
      <c r="AA27" s="343">
        <v>1</v>
      </c>
      <c r="AB27" s="316">
        <v>0</v>
      </c>
      <c r="AC27" s="338">
        <f>IF(AD27/8=ROUNDDOWN(AD27/8,0),AD27/8,ROUNDDOWN(AD27/8,0)+1)</f>
        <v>1</v>
      </c>
      <c r="AD27" s="320">
        <f t="shared" ref="AD27:AD53" si="20">SUM(W27:AB27)</f>
        <v>4</v>
      </c>
      <c r="AE27" s="321" t="str">
        <f t="shared" si="19"/>
        <v>計</v>
      </c>
      <c r="AF27" s="426"/>
      <c r="AG27" s="354" t="s">
        <v>292</v>
      </c>
      <c r="AH27" s="340">
        <f t="shared" ref="AH27:AO27" si="21">SUM(AH25:AH26)</f>
        <v>4</v>
      </c>
      <c r="AI27" s="340">
        <f t="shared" si="21"/>
        <v>2</v>
      </c>
      <c r="AJ27" s="340">
        <f t="shared" si="21"/>
        <v>4</v>
      </c>
      <c r="AK27" s="340">
        <f t="shared" si="21"/>
        <v>11</v>
      </c>
      <c r="AL27" s="340">
        <f t="shared" si="21"/>
        <v>4</v>
      </c>
      <c r="AM27" s="340">
        <f t="shared" si="21"/>
        <v>7</v>
      </c>
      <c r="AN27" s="333">
        <f t="shared" si="21"/>
        <v>5</v>
      </c>
      <c r="AO27" s="334">
        <f t="shared" si="21"/>
        <v>32</v>
      </c>
    </row>
    <row r="28" spans="1:41" ht="18" customHeight="1">
      <c r="A28" s="264">
        <f>R$28+AN15</f>
        <v>24</v>
      </c>
      <c r="B28" s="265">
        <f>S$28+AO15</f>
        <v>592</v>
      </c>
      <c r="C28" s="44"/>
      <c r="D28" s="29" t="str">
        <f t="shared" si="3"/>
        <v>桔梗小</v>
      </c>
      <c r="E28" s="260" t="s">
        <v>294</v>
      </c>
      <c r="F28" s="30">
        <f>VLOOKUP($D28,小!$C$7:$AS$48,35,FALSE)</f>
        <v>3</v>
      </c>
      <c r="G28" s="30">
        <f>VLOOKUP($D28,小!$C$7:$AS$48,5,FALSE)</f>
        <v>88</v>
      </c>
      <c r="H28" s="305">
        <f>VLOOKUP($D28,小!$C$7:$AS$48,36,FALSE)</f>
        <v>3</v>
      </c>
      <c r="I28" s="30">
        <f>VLOOKUP($D28,小!$C$7:$AS$48,6,FALSE)</f>
        <v>91</v>
      </c>
      <c r="J28" s="30">
        <f>VLOOKUP($D28,小!$C$7:$AS$48,37,FALSE)</f>
        <v>3</v>
      </c>
      <c r="K28" s="30">
        <f>VLOOKUP($D28,小!$C$7:$AS$48,7,FALSE)</f>
        <v>79</v>
      </c>
      <c r="L28" s="30">
        <f>VLOOKUP($D28,小!$C$7:$AS$48,38,FALSE)</f>
        <v>3</v>
      </c>
      <c r="M28" s="30">
        <f>VLOOKUP($D28,小!$C$7:$AS$48,8,FALSE)</f>
        <v>91</v>
      </c>
      <c r="N28" s="30">
        <f>VLOOKUP($D28,小!$C$7:$AS$48,39,FALSE)</f>
        <v>4</v>
      </c>
      <c r="O28" s="30">
        <f>VLOOKUP($D28,小!$C$7:$AS$48,9,FALSE)</f>
        <v>110</v>
      </c>
      <c r="P28" s="30">
        <f>VLOOKUP($D28,小!$C$7:$AS$48,40,FALSE)</f>
        <v>4</v>
      </c>
      <c r="Q28" s="32">
        <f>VLOOKUP($D28,小!$C$7:$AS$48,10,FALSE)</f>
        <v>111</v>
      </c>
      <c r="R28" s="274">
        <f t="shared" si="0"/>
        <v>20</v>
      </c>
      <c r="S28" s="261">
        <f t="shared" si="0"/>
        <v>570</v>
      </c>
      <c r="T28" s="24"/>
      <c r="U28" s="434"/>
      <c r="V28" s="288" t="s">
        <v>285</v>
      </c>
      <c r="W28" s="289">
        <v>2</v>
      </c>
      <c r="X28" s="289">
        <v>0</v>
      </c>
      <c r="Y28" s="289">
        <v>1</v>
      </c>
      <c r="Z28" s="289">
        <v>5</v>
      </c>
      <c r="AA28" s="289">
        <v>1</v>
      </c>
      <c r="AB28" s="290">
        <v>2</v>
      </c>
      <c r="AC28" s="291">
        <f>IF(AD28/8=ROUNDDOWN(AD28/8,0),AD28/8,ROUNDDOWN(AD28/8,0)+1)</f>
        <v>2</v>
      </c>
      <c r="AD28" s="292">
        <f t="shared" si="20"/>
        <v>11</v>
      </c>
      <c r="AE28" s="321" t="str">
        <f t="shared" si="19"/>
        <v>知的</v>
      </c>
      <c r="AF28" s="423" t="s">
        <v>317</v>
      </c>
      <c r="AG28" s="314" t="s">
        <v>281</v>
      </c>
      <c r="AH28" s="317">
        <v>0</v>
      </c>
      <c r="AI28" s="317">
        <v>1</v>
      </c>
      <c r="AJ28" s="317">
        <v>0</v>
      </c>
      <c r="AK28" s="317">
        <v>1</v>
      </c>
      <c r="AL28" s="317">
        <v>1</v>
      </c>
      <c r="AM28" s="317">
        <v>0</v>
      </c>
      <c r="AN28" s="319">
        <f>IF(AO28/8=ROUNDDOWN(AO28/8,0),AO28/8,ROUNDDOWN(AO28/8,0)+1)</f>
        <v>1</v>
      </c>
      <c r="AO28" s="320">
        <f>SUM(AH28:AM28)</f>
        <v>3</v>
      </c>
    </row>
    <row r="29" spans="1:41" ht="18" customHeight="1" thickBot="1">
      <c r="A29" s="264">
        <f>R$29+AN18</f>
        <v>14</v>
      </c>
      <c r="B29" s="265">
        <f>S$29+AO18</f>
        <v>285</v>
      </c>
      <c r="C29" s="44"/>
      <c r="D29" s="29" t="str">
        <f t="shared" si="3"/>
        <v>中の沢小</v>
      </c>
      <c r="E29" s="260" t="s">
        <v>299</v>
      </c>
      <c r="F29" s="30">
        <f>VLOOKUP($D29,小!$C$7:$AS$48,35,FALSE)</f>
        <v>2</v>
      </c>
      <c r="G29" s="30">
        <f>VLOOKUP($D29,小!$C$7:$AS$48,5,FALSE)</f>
        <v>57</v>
      </c>
      <c r="H29" s="30">
        <f>VLOOKUP($D29,小!$C$7:$AS$48,36,FALSE)</f>
        <v>2</v>
      </c>
      <c r="I29" s="30">
        <f>VLOOKUP($D29,小!$C$7:$AS$48,6,FALSE)</f>
        <v>49</v>
      </c>
      <c r="J29" s="30">
        <f>VLOOKUP($D29,小!$C$7:$AS$48,37,FALSE)</f>
        <v>2</v>
      </c>
      <c r="K29" s="30">
        <f>VLOOKUP($D29,小!$C$7:$AS$48,7,FALSE)</f>
        <v>41</v>
      </c>
      <c r="L29" s="30">
        <f>VLOOKUP($D29,小!$C$7:$AS$48,38,FALSE)</f>
        <v>2</v>
      </c>
      <c r="M29" s="30">
        <f>VLOOKUP($D29,小!$C$7:$AS$48,8,FALSE)</f>
        <v>36</v>
      </c>
      <c r="N29" s="30">
        <f>VLOOKUP($D29,小!$C$7:$AS$48,39,FALSE)</f>
        <v>2</v>
      </c>
      <c r="O29" s="30">
        <f>VLOOKUP($D29,小!$C$7:$AS$48,9,FALSE)</f>
        <v>53</v>
      </c>
      <c r="P29" s="30">
        <f>VLOOKUP($D29,小!$C$7:$AS$48,40,FALSE)</f>
        <v>2</v>
      </c>
      <c r="Q29" s="32">
        <f>VLOOKUP($D29,小!$C$7:$AS$48,10,FALSE)</f>
        <v>42</v>
      </c>
      <c r="R29" s="274">
        <f t="shared" si="0"/>
        <v>12</v>
      </c>
      <c r="S29" s="261">
        <f t="shared" si="0"/>
        <v>278</v>
      </c>
      <c r="T29" s="24"/>
      <c r="U29" s="434"/>
      <c r="V29" s="345" t="s">
        <v>311</v>
      </c>
      <c r="W29" s="324">
        <v>1</v>
      </c>
      <c r="X29" s="324">
        <v>0</v>
      </c>
      <c r="Y29" s="324">
        <v>0</v>
      </c>
      <c r="Z29" s="324">
        <v>0</v>
      </c>
      <c r="AA29" s="324">
        <v>0</v>
      </c>
      <c r="AB29" s="324">
        <v>0</v>
      </c>
      <c r="AC29" s="325">
        <f>IF(AD29/8=ROUNDDOWN(AD29/8,0),AD29/8,ROUNDDOWN(AD29/8,0)+1)</f>
        <v>1</v>
      </c>
      <c r="AD29" s="295">
        <f t="shared" si="20"/>
        <v>1</v>
      </c>
      <c r="AE29" s="321" t="str">
        <f t="shared" si="19"/>
        <v>情緒</v>
      </c>
      <c r="AF29" s="424"/>
      <c r="AG29" s="322" t="s">
        <v>285</v>
      </c>
      <c r="AH29" s="324">
        <v>1</v>
      </c>
      <c r="AI29" s="324">
        <v>1</v>
      </c>
      <c r="AJ29" s="324">
        <v>1</v>
      </c>
      <c r="AK29" s="324">
        <v>2</v>
      </c>
      <c r="AL29" s="324">
        <v>0</v>
      </c>
      <c r="AM29" s="324">
        <v>3</v>
      </c>
      <c r="AN29" s="326">
        <f>IF(AO29/8=ROUNDDOWN(AO29/8,0),AO29/8,ROUNDDOWN(AO29/8,0)+1)</f>
        <v>1</v>
      </c>
      <c r="AO29" s="295">
        <f>SUM(AH29:AM29)</f>
        <v>8</v>
      </c>
    </row>
    <row r="30" spans="1:41" ht="18" customHeight="1" thickTop="1" thickBot="1">
      <c r="A30" s="264">
        <f>R$30+AN21</f>
        <v>9</v>
      </c>
      <c r="B30" s="265">
        <f>S$30+AO21</f>
        <v>125</v>
      </c>
      <c r="C30" s="44"/>
      <c r="D30" s="29" t="str">
        <f t="shared" si="3"/>
        <v>北昭和小</v>
      </c>
      <c r="E30" s="260" t="s">
        <v>302</v>
      </c>
      <c r="F30" s="30">
        <f>VLOOKUP($D30,小!$C$7:$AS$48,35,FALSE)</f>
        <v>1</v>
      </c>
      <c r="G30" s="30">
        <f>VLOOKUP($D30,小!$C$7:$AS$48,5,FALSE)</f>
        <v>10</v>
      </c>
      <c r="H30" s="30">
        <f>VLOOKUP($D30,小!$C$7:$AS$48,36,FALSE)</f>
        <v>1</v>
      </c>
      <c r="I30" s="30">
        <f>VLOOKUP($D30,小!$C$7:$AS$48,6,FALSE)</f>
        <v>10</v>
      </c>
      <c r="J30" s="30">
        <f>VLOOKUP($D30,小!$C$7:$AS$48,37,FALSE)</f>
        <v>1</v>
      </c>
      <c r="K30" s="30">
        <f>VLOOKUP($D30,小!$C$7:$AS$48,7,FALSE)</f>
        <v>14</v>
      </c>
      <c r="L30" s="30">
        <f>VLOOKUP($D30,小!$C$7:$AS$48,38,FALSE)</f>
        <v>1</v>
      </c>
      <c r="M30" s="30">
        <f>VLOOKUP($D30,小!$C$7:$AS$48,8,FALSE)</f>
        <v>20</v>
      </c>
      <c r="N30" s="30">
        <f>VLOOKUP($D30,小!$C$7:$AS$48,39,FALSE)</f>
        <v>1</v>
      </c>
      <c r="O30" s="30">
        <f>VLOOKUP($D30,小!$C$7:$AS$48,9,FALSE)</f>
        <v>28</v>
      </c>
      <c r="P30" s="30">
        <f>VLOOKUP($D30,小!$C$7:$AS$48,40,FALSE)</f>
        <v>1</v>
      </c>
      <c r="Q30" s="32">
        <f>VLOOKUP($D30,小!$C$7:$AS$48,10,FALSE)</f>
        <v>33</v>
      </c>
      <c r="R30" s="274">
        <f t="shared" si="0"/>
        <v>6</v>
      </c>
      <c r="S30" s="261">
        <f t="shared" si="0"/>
        <v>115</v>
      </c>
      <c r="T30" s="24"/>
      <c r="U30" s="465"/>
      <c r="V30" s="331" t="s">
        <v>292</v>
      </c>
      <c r="W30" s="340">
        <f t="shared" ref="W30:AC30" si="22">SUM(W27:W29)</f>
        <v>4</v>
      </c>
      <c r="X30" s="340">
        <f t="shared" si="22"/>
        <v>0</v>
      </c>
      <c r="Y30" s="340">
        <f t="shared" si="22"/>
        <v>1</v>
      </c>
      <c r="Z30" s="340">
        <f t="shared" si="22"/>
        <v>7</v>
      </c>
      <c r="AA30" s="340">
        <f t="shared" si="22"/>
        <v>2</v>
      </c>
      <c r="AB30" s="340">
        <f t="shared" si="22"/>
        <v>2</v>
      </c>
      <c r="AC30" s="337">
        <f t="shared" si="22"/>
        <v>4</v>
      </c>
      <c r="AD30" s="334">
        <f t="shared" si="20"/>
        <v>16</v>
      </c>
      <c r="AE30" s="321" t="str">
        <f t="shared" si="19"/>
        <v>肢体</v>
      </c>
      <c r="AF30" s="426"/>
      <c r="AG30" s="354" t="s">
        <v>292</v>
      </c>
      <c r="AH30" s="340">
        <f t="shared" ref="AH30:AO30" si="23">SUM(AH28:AH29)</f>
        <v>1</v>
      </c>
      <c r="AI30" s="340">
        <f t="shared" si="23"/>
        <v>2</v>
      </c>
      <c r="AJ30" s="340">
        <f t="shared" si="23"/>
        <v>1</v>
      </c>
      <c r="AK30" s="340">
        <f t="shared" si="23"/>
        <v>3</v>
      </c>
      <c r="AL30" s="340">
        <f t="shared" si="23"/>
        <v>1</v>
      </c>
      <c r="AM30" s="340">
        <f t="shared" si="23"/>
        <v>3</v>
      </c>
      <c r="AN30" s="333">
        <f t="shared" si="23"/>
        <v>2</v>
      </c>
      <c r="AO30" s="334">
        <f t="shared" si="23"/>
        <v>11</v>
      </c>
    </row>
    <row r="31" spans="1:41" ht="18" customHeight="1">
      <c r="A31" s="264">
        <f>R$31+AN24</f>
        <v>16</v>
      </c>
      <c r="B31" s="265">
        <f>S$31+AO24</f>
        <v>384</v>
      </c>
      <c r="C31" s="44"/>
      <c r="D31" s="29" t="str">
        <f t="shared" si="3"/>
        <v>昭和小</v>
      </c>
      <c r="E31" s="260" t="s">
        <v>307</v>
      </c>
      <c r="F31" s="30">
        <f>VLOOKUP($D31,小!$C$7:$AS$48,35,FALSE)</f>
        <v>2</v>
      </c>
      <c r="G31" s="30">
        <f>VLOOKUP($D31,小!$C$7:$AS$48,5,FALSE)</f>
        <v>59</v>
      </c>
      <c r="H31" s="30">
        <f>VLOOKUP($D31,小!$C$7:$AS$48,36,FALSE)</f>
        <v>2</v>
      </c>
      <c r="I31" s="30">
        <f>VLOOKUP($D31,小!$C$7:$AS$48,6,FALSE)</f>
        <v>59</v>
      </c>
      <c r="J31" s="30">
        <f>VLOOKUP($D31,小!$C$7:$AS$48,37,FALSE)</f>
        <v>2</v>
      </c>
      <c r="K31" s="30">
        <f>VLOOKUP($D31,小!$C$7:$AS$48,7,FALSE)</f>
        <v>55</v>
      </c>
      <c r="L31" s="30">
        <f>VLOOKUP($D31,小!$C$7:$AS$48,38,FALSE)</f>
        <v>2</v>
      </c>
      <c r="M31" s="30">
        <f>VLOOKUP($D31,小!$C$7:$AS$48,8,FALSE)</f>
        <v>65</v>
      </c>
      <c r="N31" s="30">
        <f>VLOOKUP($D31,小!$C$7:$AS$48,39,FALSE)</f>
        <v>2</v>
      </c>
      <c r="O31" s="30">
        <f>VLOOKUP($D31,小!$C$7:$AS$48,9,FALSE)</f>
        <v>58</v>
      </c>
      <c r="P31" s="30">
        <f>VLOOKUP($D31,小!$C$7:$AS$48,40,FALSE)</f>
        <v>2</v>
      </c>
      <c r="Q31" s="32">
        <f>VLOOKUP($D31,小!$C$7:$AS$48,10,FALSE)</f>
        <v>62</v>
      </c>
      <c r="R31" s="274">
        <f t="shared" si="0"/>
        <v>12</v>
      </c>
      <c r="S31" s="261">
        <f t="shared" si="0"/>
        <v>358</v>
      </c>
      <c r="T31" s="24"/>
      <c r="U31" s="423" t="s">
        <v>320</v>
      </c>
      <c r="V31" s="314" t="s">
        <v>281</v>
      </c>
      <c r="W31" s="317">
        <v>0</v>
      </c>
      <c r="X31" s="317">
        <v>0</v>
      </c>
      <c r="Y31" s="317">
        <v>0</v>
      </c>
      <c r="Z31" s="317">
        <v>2</v>
      </c>
      <c r="AA31" s="317">
        <v>1</v>
      </c>
      <c r="AB31" s="317">
        <v>0</v>
      </c>
      <c r="AC31" s="319">
        <f>IF(AD31/8=ROUNDDOWN(AD31/8,0),AD31/8,ROUNDDOWN(AD31/8,0)+1)</f>
        <v>1</v>
      </c>
      <c r="AD31" s="320">
        <f t="shared" si="20"/>
        <v>3</v>
      </c>
      <c r="AE31" s="321" t="str">
        <f t="shared" si="19"/>
        <v>計</v>
      </c>
      <c r="AF31" s="423" t="s">
        <v>319</v>
      </c>
      <c r="AG31" s="314" t="s">
        <v>281</v>
      </c>
      <c r="AH31" s="317">
        <v>1</v>
      </c>
      <c r="AI31" s="317">
        <v>1</v>
      </c>
      <c r="AJ31" s="317">
        <v>4</v>
      </c>
      <c r="AK31" s="317">
        <v>1</v>
      </c>
      <c r="AL31" s="317">
        <v>2</v>
      </c>
      <c r="AM31" s="317">
        <v>4</v>
      </c>
      <c r="AN31" s="319">
        <f>IF(AO31/8=ROUNDDOWN(AO31/8,0),AO31/8,ROUNDDOWN(AO31/8,0)+1)</f>
        <v>2</v>
      </c>
      <c r="AO31" s="320">
        <f>SUM(AH31:AM31)</f>
        <v>13</v>
      </c>
    </row>
    <row r="32" spans="1:41" ht="18" customHeight="1" thickBot="1">
      <c r="A32" s="264">
        <f>R$32+AN27</f>
        <v>17</v>
      </c>
      <c r="B32" s="265">
        <f>S$32+AO27</f>
        <v>356</v>
      </c>
      <c r="C32" s="44"/>
      <c r="D32" s="29" t="str">
        <f t="shared" si="3"/>
        <v>亀田小</v>
      </c>
      <c r="E32" s="260" t="s">
        <v>314</v>
      </c>
      <c r="F32" s="30">
        <f>VLOOKUP($D32,小!$C$7:$AS$48,35,FALSE)</f>
        <v>2</v>
      </c>
      <c r="G32" s="30">
        <f>VLOOKUP($D32,小!$C$7:$AS$48,5,FALSE)</f>
        <v>60</v>
      </c>
      <c r="H32" s="30">
        <f>VLOOKUP($D32,小!$C$7:$AS$48,36,FALSE)</f>
        <v>2</v>
      </c>
      <c r="I32" s="30">
        <f>VLOOKUP($D32,小!$C$7:$AS$48,6,FALSE)</f>
        <v>55</v>
      </c>
      <c r="J32" s="30">
        <f>VLOOKUP($D32,小!$C$7:$AS$48,37,FALSE)</f>
        <v>2</v>
      </c>
      <c r="K32" s="30">
        <f>VLOOKUP($D32,小!$C$7:$AS$48,7,FALSE)</f>
        <v>52</v>
      </c>
      <c r="L32" s="30">
        <f>VLOOKUP($D32,小!$C$7:$AS$48,38,FALSE)</f>
        <v>2</v>
      </c>
      <c r="M32" s="30">
        <f>VLOOKUP($D32,小!$C$7:$AS$48,8,FALSE)</f>
        <v>60</v>
      </c>
      <c r="N32" s="30">
        <f>VLOOKUP($D32,小!$C$7:$AS$48,39,FALSE)</f>
        <v>2</v>
      </c>
      <c r="O32" s="30">
        <f>VLOOKUP($D32,小!$C$7:$AS$48,9,FALSE)</f>
        <v>46</v>
      </c>
      <c r="P32" s="30">
        <f>VLOOKUP($D32,小!$C$7:$AS$48,40,FALSE)</f>
        <v>2</v>
      </c>
      <c r="Q32" s="32">
        <f>VLOOKUP($D32,小!$C$7:$AS$48,10,FALSE)</f>
        <v>51</v>
      </c>
      <c r="R32" s="274">
        <f t="shared" si="0"/>
        <v>12</v>
      </c>
      <c r="S32" s="261">
        <f t="shared" si="0"/>
        <v>324</v>
      </c>
      <c r="T32" s="24"/>
      <c r="U32" s="424"/>
      <c r="V32" s="293" t="s">
        <v>285</v>
      </c>
      <c r="W32" s="324">
        <v>0</v>
      </c>
      <c r="X32" s="324">
        <v>2</v>
      </c>
      <c r="Y32" s="324">
        <v>1</v>
      </c>
      <c r="Z32" s="324">
        <v>1</v>
      </c>
      <c r="AA32" s="324">
        <v>1</v>
      </c>
      <c r="AB32" s="294">
        <v>1</v>
      </c>
      <c r="AC32" s="326">
        <f>IF(AD32/8=ROUNDDOWN(AD32/8,0),AD32/8,ROUNDDOWN(AD32/8,0)+1)</f>
        <v>1</v>
      </c>
      <c r="AD32" s="295">
        <f t="shared" si="20"/>
        <v>6</v>
      </c>
      <c r="AE32" s="321" t="str">
        <f t="shared" si="19"/>
        <v>知的</v>
      </c>
      <c r="AF32" s="424"/>
      <c r="AG32" s="322" t="s">
        <v>285</v>
      </c>
      <c r="AH32" s="324">
        <v>3</v>
      </c>
      <c r="AI32" s="324">
        <v>7</v>
      </c>
      <c r="AJ32" s="324">
        <v>1</v>
      </c>
      <c r="AK32" s="324">
        <v>3</v>
      </c>
      <c r="AL32" s="324">
        <v>1</v>
      </c>
      <c r="AM32" s="324">
        <v>0</v>
      </c>
      <c r="AN32" s="326">
        <f>IF(AO32/8=ROUNDDOWN(AO32/8,0),AO32/8,ROUNDDOWN(AO32/8,0)+1)</f>
        <v>2</v>
      </c>
      <c r="AO32" s="295">
        <f>SUM(AH32:AM32)</f>
        <v>15</v>
      </c>
    </row>
    <row r="33" spans="1:41" ht="18" customHeight="1" thickTop="1" thickBot="1">
      <c r="A33" s="264">
        <f>R$33+AN31</f>
        <v>8</v>
      </c>
      <c r="B33" s="265">
        <f>S$33+AO30</f>
        <v>81</v>
      </c>
      <c r="C33" s="44"/>
      <c r="D33" s="29" t="str">
        <f t="shared" si="3"/>
        <v>赤川小</v>
      </c>
      <c r="E33" s="260" t="s">
        <v>317</v>
      </c>
      <c r="F33" s="30">
        <f>VLOOKUP($D33,小!$C$7:$AS$48,35,FALSE)</f>
        <v>1</v>
      </c>
      <c r="G33" s="30">
        <f>VLOOKUP($D33,小!$C$7:$AS$48,5,FALSE)</f>
        <v>12</v>
      </c>
      <c r="H33" s="30">
        <f>VLOOKUP($D33,小!$C$7:$AS$48,36,FALSE)</f>
        <v>1</v>
      </c>
      <c r="I33" s="30">
        <f>VLOOKUP($D33,小!$C$7:$AS$48,6,FALSE)</f>
        <v>11</v>
      </c>
      <c r="J33" s="30">
        <f>VLOOKUP($D33,小!$C$7:$AS$48,37,FALSE)</f>
        <v>1</v>
      </c>
      <c r="K33" s="30">
        <f>VLOOKUP($D33,小!$C$7:$AS$48,7,FALSE)</f>
        <v>7</v>
      </c>
      <c r="L33" s="30">
        <f>VLOOKUP($D33,小!$C$7:$AS$48,38,FALSE)</f>
        <v>1</v>
      </c>
      <c r="M33" s="30">
        <f>VLOOKUP($D33,小!$C$7:$AS$48,8,FALSE)</f>
        <v>16</v>
      </c>
      <c r="N33" s="30">
        <f>VLOOKUP($D33,小!$C$7:$AS$48,39,FALSE)</f>
        <v>1</v>
      </c>
      <c r="O33" s="30">
        <f>VLOOKUP($D33,小!$C$7:$AS$48,9,FALSE)</f>
        <v>8</v>
      </c>
      <c r="P33" s="30">
        <f>VLOOKUP($D33,小!$C$7:$AS$48,40,FALSE)</f>
        <v>1</v>
      </c>
      <c r="Q33" s="32">
        <f>VLOOKUP($D33,小!$C$7:$AS$48,10,FALSE)</f>
        <v>16</v>
      </c>
      <c r="R33" s="274">
        <f t="shared" si="0"/>
        <v>6</v>
      </c>
      <c r="S33" s="261">
        <f t="shared" si="0"/>
        <v>70</v>
      </c>
      <c r="T33" s="24"/>
      <c r="U33" s="425"/>
      <c r="V33" s="354" t="s">
        <v>292</v>
      </c>
      <c r="W33" s="340">
        <f t="shared" ref="W33:AC33" si="24">SUM(W31:W32)</f>
        <v>0</v>
      </c>
      <c r="X33" s="340">
        <f t="shared" si="24"/>
        <v>2</v>
      </c>
      <c r="Y33" s="340">
        <f t="shared" si="24"/>
        <v>1</v>
      </c>
      <c r="Z33" s="340">
        <f t="shared" si="24"/>
        <v>3</v>
      </c>
      <c r="AA33" s="340">
        <f t="shared" si="24"/>
        <v>2</v>
      </c>
      <c r="AB33" s="340">
        <f t="shared" si="24"/>
        <v>1</v>
      </c>
      <c r="AC33" s="333">
        <f t="shared" si="24"/>
        <v>2</v>
      </c>
      <c r="AD33" s="334">
        <f t="shared" si="20"/>
        <v>9</v>
      </c>
      <c r="AE33" s="321" t="str">
        <f t="shared" si="19"/>
        <v>情緒</v>
      </c>
      <c r="AF33" s="426"/>
      <c r="AG33" s="331" t="s">
        <v>292</v>
      </c>
      <c r="AH33" s="332">
        <f t="shared" ref="AH33:AO33" si="25">SUM(AH31:AH32)</f>
        <v>4</v>
      </c>
      <c r="AI33" s="332">
        <f t="shared" si="25"/>
        <v>8</v>
      </c>
      <c r="AJ33" s="332">
        <f t="shared" si="25"/>
        <v>5</v>
      </c>
      <c r="AK33" s="332">
        <f t="shared" si="25"/>
        <v>4</v>
      </c>
      <c r="AL33" s="332">
        <f t="shared" si="25"/>
        <v>3</v>
      </c>
      <c r="AM33" s="332">
        <f t="shared" si="25"/>
        <v>4</v>
      </c>
      <c r="AN33" s="333">
        <f t="shared" si="25"/>
        <v>4</v>
      </c>
      <c r="AO33" s="334">
        <f t="shared" si="25"/>
        <v>28</v>
      </c>
    </row>
    <row r="34" spans="1:41" ht="18" customHeight="1">
      <c r="A34" s="264">
        <f>R$34+AN33</f>
        <v>11</v>
      </c>
      <c r="B34" s="265">
        <f>S$34+AO33</f>
        <v>188</v>
      </c>
      <c r="C34" s="44"/>
      <c r="D34" s="29" t="str">
        <f t="shared" si="3"/>
        <v>中央小</v>
      </c>
      <c r="E34" s="260" t="s">
        <v>322</v>
      </c>
      <c r="F34" s="30">
        <f>VLOOKUP($D34,小!$C$7:$AS$48,35,FALSE)</f>
        <v>1</v>
      </c>
      <c r="G34" s="30">
        <f>VLOOKUP($D34,小!$C$7:$AS$48,5,FALSE)</f>
        <v>20</v>
      </c>
      <c r="H34" s="30">
        <f>VLOOKUP($D34,小!$C$7:$AS$48,36,FALSE)</f>
        <v>1</v>
      </c>
      <c r="I34" s="30">
        <f>VLOOKUP($D34,小!$C$7:$AS$48,6,FALSE)</f>
        <v>22</v>
      </c>
      <c r="J34" s="30">
        <f>VLOOKUP($D34,小!$C$7:$AS$48,37,FALSE)</f>
        <v>1</v>
      </c>
      <c r="K34" s="30">
        <f>VLOOKUP($D34,小!$C$7:$AS$48,7,FALSE)</f>
        <v>27</v>
      </c>
      <c r="L34" s="305">
        <f>VLOOKUP($D34,小!$C$7:$AS$48,38,FALSE)</f>
        <v>1</v>
      </c>
      <c r="M34" s="30">
        <f>VLOOKUP($D34,小!$C$7:$AS$48,8,FALSE)</f>
        <v>26</v>
      </c>
      <c r="N34" s="30">
        <f>VLOOKUP($D34,小!$C$7:$AS$48,39,FALSE)</f>
        <v>1</v>
      </c>
      <c r="O34" s="30">
        <f>VLOOKUP($D34,小!$C$7:$AS$48,9,FALSE)</f>
        <v>24</v>
      </c>
      <c r="P34" s="30">
        <f>VLOOKUP($D34,小!$C$7:$AS$48,40,FALSE)</f>
        <v>2</v>
      </c>
      <c r="Q34" s="36">
        <f>VLOOKUP($D34,小!$C$7:$AS$48,10,FALSE)</f>
        <v>41</v>
      </c>
      <c r="R34" s="274">
        <f t="shared" si="0"/>
        <v>7</v>
      </c>
      <c r="S34" s="261">
        <f t="shared" si="0"/>
        <v>160</v>
      </c>
      <c r="T34" s="24"/>
      <c r="U34" s="423" t="s">
        <v>297</v>
      </c>
      <c r="V34" s="341" t="s">
        <v>281</v>
      </c>
      <c r="W34" s="343">
        <v>0</v>
      </c>
      <c r="X34" s="343">
        <v>0</v>
      </c>
      <c r="Y34" s="343">
        <v>0</v>
      </c>
      <c r="Z34" s="343">
        <v>0</v>
      </c>
      <c r="AA34" s="343">
        <v>1</v>
      </c>
      <c r="AB34" s="343">
        <v>1</v>
      </c>
      <c r="AC34" s="347">
        <f>IF(AD34/8=ROUNDDOWN(AD34/8,0),AD34/8,ROUNDDOWN(AD34/8,0)+1)</f>
        <v>1</v>
      </c>
      <c r="AD34" s="348">
        <f t="shared" si="20"/>
        <v>2</v>
      </c>
      <c r="AE34" s="321" t="str">
        <f t="shared" si="19"/>
        <v>計</v>
      </c>
      <c r="AF34" s="423" t="s">
        <v>321</v>
      </c>
      <c r="AG34" s="341" t="s">
        <v>281</v>
      </c>
      <c r="AH34" s="343">
        <v>0</v>
      </c>
      <c r="AI34" s="343">
        <v>0</v>
      </c>
      <c r="AJ34" s="343">
        <v>0</v>
      </c>
      <c r="AK34" s="343">
        <v>0</v>
      </c>
      <c r="AL34" s="343">
        <v>1</v>
      </c>
      <c r="AM34" s="343">
        <v>0</v>
      </c>
      <c r="AN34" s="347">
        <f>IF(AO34/8=ROUNDDOWN(AO34/8,0),AO34/8,ROUNDDOWN(AO34/8,0)+1)</f>
        <v>1</v>
      </c>
      <c r="AO34" s="348">
        <f>SUM(AH34:AM34)</f>
        <v>1</v>
      </c>
    </row>
    <row r="35" spans="1:41" ht="18" customHeight="1" thickBot="1">
      <c r="A35" s="264">
        <f>R$35+AN36</f>
        <v>23</v>
      </c>
      <c r="B35" s="265">
        <f>S$35+AO36</f>
        <v>565</v>
      </c>
      <c r="C35" s="44"/>
      <c r="D35" s="29" t="str">
        <f t="shared" si="3"/>
        <v>北美原小</v>
      </c>
      <c r="E35" s="260" t="s">
        <v>323</v>
      </c>
      <c r="F35" s="30">
        <f>VLOOKUP($D35,小!$C$7:$AS$48,35,FALSE)</f>
        <v>3</v>
      </c>
      <c r="G35" s="30">
        <f>VLOOKUP($D35,小!$C$7:$AS$48,5,FALSE)</f>
        <v>82</v>
      </c>
      <c r="H35" s="30">
        <f>VLOOKUP($D35,小!$C$7:$AS$48,36,FALSE)</f>
        <v>3</v>
      </c>
      <c r="I35" s="30">
        <f>VLOOKUP($D35,小!$C$7:$AS$48,6,FALSE)</f>
        <v>85</v>
      </c>
      <c r="J35" s="30">
        <f>VLOOKUP($D35,小!$C$7:$AS$48,37,FALSE)</f>
        <v>4</v>
      </c>
      <c r="K35" s="30">
        <f>VLOOKUP($D35,小!$C$7:$AS$48,7,FALSE)</f>
        <v>107</v>
      </c>
      <c r="L35" s="305">
        <f>VLOOKUP($D35,小!$C$7:$AS$48,38,FALSE)</f>
        <v>3</v>
      </c>
      <c r="M35" s="30">
        <f>VLOOKUP($D35,小!$C$7:$AS$48,8,FALSE)</f>
        <v>81</v>
      </c>
      <c r="N35" s="305">
        <f>VLOOKUP($D35,小!$C$7:$AS$48,39,FALSE)</f>
        <v>4</v>
      </c>
      <c r="O35" s="30">
        <f>VLOOKUP($D35,小!$C$7:$AS$48,9,FALSE)</f>
        <v>108</v>
      </c>
      <c r="P35" s="283">
        <f>VLOOKUP($D35,小!$C$7:$AS$48,40,FALSE)</f>
        <v>3</v>
      </c>
      <c r="Q35" s="299">
        <f>VLOOKUP($D35,小!$C$7:$AS$48,10,FALSE)</f>
        <v>91</v>
      </c>
      <c r="R35" s="274">
        <f t="shared" si="0"/>
        <v>20</v>
      </c>
      <c r="S35" s="261">
        <f t="shared" si="0"/>
        <v>554</v>
      </c>
      <c r="T35" s="24"/>
      <c r="U35" s="424"/>
      <c r="V35" s="345" t="s">
        <v>285</v>
      </c>
      <c r="W35" s="289">
        <v>0</v>
      </c>
      <c r="X35" s="289">
        <v>1</v>
      </c>
      <c r="Y35" s="289">
        <v>0</v>
      </c>
      <c r="Z35" s="289">
        <v>0</v>
      </c>
      <c r="AA35" s="289">
        <v>1</v>
      </c>
      <c r="AB35" s="289">
        <v>1</v>
      </c>
      <c r="AC35" s="350">
        <f>IF(AD35/8=ROUNDDOWN(AD35/8,0),AD35/8,ROUNDDOWN(AD35/8,0)+1)</f>
        <v>1</v>
      </c>
      <c r="AD35" s="351">
        <f t="shared" si="20"/>
        <v>3</v>
      </c>
      <c r="AE35" s="321" t="str">
        <f t="shared" si="19"/>
        <v>知的</v>
      </c>
      <c r="AF35" s="424"/>
      <c r="AG35" s="345" t="s">
        <v>285</v>
      </c>
      <c r="AH35" s="289">
        <v>4</v>
      </c>
      <c r="AI35" s="289">
        <v>2</v>
      </c>
      <c r="AJ35" s="289">
        <v>0</v>
      </c>
      <c r="AK35" s="289">
        <v>1</v>
      </c>
      <c r="AL35" s="289">
        <v>2</v>
      </c>
      <c r="AM35" s="289">
        <v>1</v>
      </c>
      <c r="AN35" s="350">
        <f>IF(AO35/8=ROUNDDOWN(AO35/8,0),AO35/8,ROUNDDOWN(AO35/8,0)+1)</f>
        <v>2</v>
      </c>
      <c r="AO35" s="351">
        <f>SUM(AH35:AM35)</f>
        <v>10</v>
      </c>
    </row>
    <row r="36" spans="1:41" ht="18" customHeight="1" thickTop="1" thickBot="1">
      <c r="A36" s="264">
        <f>R$36+AN39</f>
        <v>15</v>
      </c>
      <c r="B36" s="265">
        <f>S$36+AO39</f>
        <v>304</v>
      </c>
      <c r="C36" s="44"/>
      <c r="D36" s="29" t="str">
        <f t="shared" si="3"/>
        <v>鍛神小</v>
      </c>
      <c r="E36" s="260" t="s">
        <v>324</v>
      </c>
      <c r="F36" s="30">
        <f>VLOOKUP($D36,小!$C$7:$AS$48,35,FALSE)</f>
        <v>2</v>
      </c>
      <c r="G36" s="30">
        <f>VLOOKUP($D36,小!$C$7:$AS$48,5,FALSE)</f>
        <v>37</v>
      </c>
      <c r="H36" s="30">
        <f>VLOOKUP($D36,小!$C$7:$AS$48,36,FALSE)</f>
        <v>2</v>
      </c>
      <c r="I36" s="30">
        <f>VLOOKUP($D36,小!$C$7:$AS$48,6,FALSE)</f>
        <v>40</v>
      </c>
      <c r="J36" s="30">
        <f>VLOOKUP($D36,小!$C$7:$AS$48,37,FALSE)</f>
        <v>2</v>
      </c>
      <c r="K36" s="30">
        <f>VLOOKUP($D36,小!$C$7:$AS$48,7,FALSE)</f>
        <v>51</v>
      </c>
      <c r="L36" s="30">
        <f>VLOOKUP($D36,小!$C$7:$AS$48,38,FALSE)</f>
        <v>2</v>
      </c>
      <c r="M36" s="30">
        <f>VLOOKUP($D36,小!$C$7:$AS$48,8,FALSE)</f>
        <v>55</v>
      </c>
      <c r="N36" s="32">
        <f>VLOOKUP($D36,小!$C$7:$AS$48,39,FALSE)</f>
        <v>2</v>
      </c>
      <c r="O36" s="30">
        <f>VLOOKUP($D36,小!$C$7:$AS$48,9,FALSE)</f>
        <v>57</v>
      </c>
      <c r="P36" s="30">
        <f>VLOOKUP($D36,小!$C$7:$AS$48,40,FALSE)</f>
        <v>2</v>
      </c>
      <c r="Q36" s="299">
        <f>VLOOKUP($D36,小!$C$7:$AS$48,10,FALSE)</f>
        <v>50</v>
      </c>
      <c r="R36" s="274">
        <f t="shared" si="0"/>
        <v>12</v>
      </c>
      <c r="S36" s="261">
        <f t="shared" si="0"/>
        <v>290</v>
      </c>
      <c r="T36" s="24"/>
      <c r="U36" s="425"/>
      <c r="V36" s="331" t="s">
        <v>292</v>
      </c>
      <c r="W36" s="340">
        <f t="shared" ref="W36:AC36" si="26">SUM(W34:W35)</f>
        <v>0</v>
      </c>
      <c r="X36" s="340">
        <f t="shared" si="26"/>
        <v>1</v>
      </c>
      <c r="Y36" s="340">
        <f t="shared" si="26"/>
        <v>0</v>
      </c>
      <c r="Z36" s="340">
        <f t="shared" si="26"/>
        <v>0</v>
      </c>
      <c r="AA36" s="340">
        <f t="shared" si="26"/>
        <v>2</v>
      </c>
      <c r="AB36" s="340">
        <f t="shared" si="26"/>
        <v>2</v>
      </c>
      <c r="AC36" s="333">
        <f t="shared" si="26"/>
        <v>2</v>
      </c>
      <c r="AD36" s="334">
        <f t="shared" si="20"/>
        <v>5</v>
      </c>
      <c r="AE36" s="321" t="str">
        <f t="shared" si="19"/>
        <v>情緒</v>
      </c>
      <c r="AF36" s="426"/>
      <c r="AG36" s="331" t="s">
        <v>292</v>
      </c>
      <c r="AH36" s="332">
        <f t="shared" ref="AH36:AM36" si="27">SUM(AH34:AH35)</f>
        <v>4</v>
      </c>
      <c r="AI36" s="332">
        <f t="shared" si="27"/>
        <v>2</v>
      </c>
      <c r="AJ36" s="332">
        <f t="shared" si="27"/>
        <v>0</v>
      </c>
      <c r="AK36" s="332">
        <f t="shared" si="27"/>
        <v>1</v>
      </c>
      <c r="AL36" s="332">
        <f t="shared" si="27"/>
        <v>3</v>
      </c>
      <c r="AM36" s="332">
        <f t="shared" si="27"/>
        <v>1</v>
      </c>
      <c r="AN36" s="333">
        <f>SUM(AN34:AN35)</f>
        <v>3</v>
      </c>
      <c r="AO36" s="334">
        <f>SUM(AO34:AO35)</f>
        <v>11</v>
      </c>
    </row>
    <row r="37" spans="1:41" ht="18" customHeight="1">
      <c r="A37" s="264">
        <f>R$37+AN43</f>
        <v>13</v>
      </c>
      <c r="B37" s="265">
        <f>S$37+AO43</f>
        <v>235</v>
      </c>
      <c r="C37" s="44"/>
      <c r="D37" s="29" t="str">
        <f t="shared" si="3"/>
        <v>神山小</v>
      </c>
      <c r="E37" s="260" t="s">
        <v>325</v>
      </c>
      <c r="F37" s="30">
        <f>VLOOKUP($D37,小!$C$7:$AS$48,35,FALSE)</f>
        <v>1</v>
      </c>
      <c r="G37" s="30">
        <f>VLOOKUP($D37,小!$C$7:$AS$48,5,FALSE)</f>
        <v>31</v>
      </c>
      <c r="H37" s="30">
        <f>VLOOKUP($D37,小!$C$7:$AS$48,36,FALSE)</f>
        <v>1</v>
      </c>
      <c r="I37" s="30">
        <f>VLOOKUP($D37,小!$C$7:$AS$48,6,FALSE)</f>
        <v>30</v>
      </c>
      <c r="J37" s="30">
        <f>VLOOKUP($D37,小!$C$7:$AS$48,37,FALSE)</f>
        <v>1</v>
      </c>
      <c r="K37" s="30">
        <f>VLOOKUP($D37,小!$C$7:$AS$48,7,FALSE)</f>
        <v>28</v>
      </c>
      <c r="L37" s="30">
        <f>VLOOKUP($D37,小!$C$7:$AS$48,38,FALSE)</f>
        <v>2</v>
      </c>
      <c r="M37" s="30">
        <f>VLOOKUP($D37,小!$C$7:$AS$48,8,FALSE)</f>
        <v>43</v>
      </c>
      <c r="N37" s="30">
        <f>VLOOKUP($D37,小!$C$7:$AS$48,39,FALSE)</f>
        <v>2</v>
      </c>
      <c r="O37" s="34">
        <f>VLOOKUP($D37,小!$C$7:$AS$48,9,FALSE)</f>
        <v>41</v>
      </c>
      <c r="P37" s="30">
        <f>VLOOKUP($D37,小!$C$7:$AS$48,40,FALSE)</f>
        <v>2</v>
      </c>
      <c r="Q37" s="32">
        <f>VLOOKUP($D37,小!$C$7:$AS$48,10,FALSE)</f>
        <v>39</v>
      </c>
      <c r="R37" s="274">
        <f t="shared" si="0"/>
        <v>9</v>
      </c>
      <c r="S37" s="261">
        <f t="shared" si="0"/>
        <v>212</v>
      </c>
      <c r="T37" s="24"/>
      <c r="U37" s="433" t="s">
        <v>300</v>
      </c>
      <c r="V37" s="314" t="s">
        <v>281</v>
      </c>
      <c r="W37" s="317">
        <v>0</v>
      </c>
      <c r="X37" s="317">
        <v>1</v>
      </c>
      <c r="Y37" s="317">
        <v>1</v>
      </c>
      <c r="Z37" s="317">
        <v>1</v>
      </c>
      <c r="AA37" s="317">
        <v>2</v>
      </c>
      <c r="AB37" s="318">
        <v>2</v>
      </c>
      <c r="AC37" s="338">
        <f>IF(AD37/8=ROUNDDOWN(AD37/8,0),AD37/8,ROUNDDOWN(AD37/8,0)+1)</f>
        <v>1</v>
      </c>
      <c r="AD37" s="320">
        <f t="shared" si="20"/>
        <v>7</v>
      </c>
      <c r="AE37" s="321" t="str">
        <f t="shared" si="19"/>
        <v>計</v>
      </c>
      <c r="AF37" s="423" t="s">
        <v>324</v>
      </c>
      <c r="AG37" s="314" t="s">
        <v>281</v>
      </c>
      <c r="AH37" s="317">
        <v>2</v>
      </c>
      <c r="AI37" s="317">
        <v>0</v>
      </c>
      <c r="AJ37" s="317">
        <v>0</v>
      </c>
      <c r="AK37" s="317">
        <v>0</v>
      </c>
      <c r="AL37" s="317">
        <v>0</v>
      </c>
      <c r="AM37" s="317">
        <v>2</v>
      </c>
      <c r="AN37" s="319">
        <f>IF(AO37/8=ROUNDDOWN(AO37/8,0),AO37/8,ROUNDDOWN(AO37/8,0)+1)</f>
        <v>1</v>
      </c>
      <c r="AO37" s="320">
        <f>SUM(AH37:AM37)</f>
        <v>4</v>
      </c>
    </row>
    <row r="38" spans="1:41" ht="18" customHeight="1" thickBot="1">
      <c r="A38" s="264">
        <f>R$38+AN46</f>
        <v>15</v>
      </c>
      <c r="B38" s="265">
        <f>S$38+AO46</f>
        <v>348</v>
      </c>
      <c r="C38" s="44"/>
      <c r="D38" s="29" t="str">
        <f t="shared" si="3"/>
        <v>東山小</v>
      </c>
      <c r="E38" s="260" t="s">
        <v>326</v>
      </c>
      <c r="F38" s="30">
        <f>VLOOKUP($D38,小!$C$7:$AS$48,35,FALSE)</f>
        <v>2</v>
      </c>
      <c r="G38" s="30">
        <f>VLOOKUP($D38,小!$C$7:$AS$48,5,FALSE)</f>
        <v>42</v>
      </c>
      <c r="H38" s="30">
        <f>VLOOKUP($D38,小!$C$7:$AS$48,36,FALSE)</f>
        <v>2</v>
      </c>
      <c r="I38" s="30">
        <f>VLOOKUP($D38,小!$C$7:$AS$48,6,FALSE)</f>
        <v>49</v>
      </c>
      <c r="J38" s="30">
        <f>VLOOKUP($D38,小!$C$7:$AS$48,37,FALSE)</f>
        <v>2</v>
      </c>
      <c r="K38" s="30">
        <f>VLOOKUP($D38,小!$C$7:$AS$48,7,FALSE)</f>
        <v>52</v>
      </c>
      <c r="L38" s="30">
        <f>VLOOKUP($D38,小!$C$7:$AS$48,38,FALSE)</f>
        <v>2</v>
      </c>
      <c r="M38" s="30">
        <f>VLOOKUP($D38,小!$C$7:$AS$48,8,FALSE)</f>
        <v>59</v>
      </c>
      <c r="N38" s="30">
        <f>VLOOKUP($D38,小!$C$7:$AS$48,39,FALSE)</f>
        <v>2</v>
      </c>
      <c r="O38" s="30">
        <f>VLOOKUP($D38,小!$C$7:$AS$48,9,FALSE)</f>
        <v>63</v>
      </c>
      <c r="P38" s="30">
        <f>VLOOKUP($D38,小!$C$7:$AS$48,40,FALSE)</f>
        <v>2</v>
      </c>
      <c r="Q38" s="32">
        <f>VLOOKUP($D38,小!$C$7:$AS$48,10,FALSE)</f>
        <v>65</v>
      </c>
      <c r="R38" s="274">
        <f t="shared" si="0"/>
        <v>12</v>
      </c>
      <c r="S38" s="261">
        <f t="shared" si="0"/>
        <v>330</v>
      </c>
      <c r="T38" s="24"/>
      <c r="U38" s="434"/>
      <c r="V38" s="322" t="s">
        <v>285</v>
      </c>
      <c r="W38" s="324">
        <v>0</v>
      </c>
      <c r="X38" s="324">
        <v>0</v>
      </c>
      <c r="Y38" s="324">
        <v>0</v>
      </c>
      <c r="Z38" s="324">
        <v>0</v>
      </c>
      <c r="AA38" s="324">
        <v>2</v>
      </c>
      <c r="AB38" s="324">
        <v>1</v>
      </c>
      <c r="AC38" s="326">
        <f>IF(AD38/8=ROUNDDOWN(AD38/8,0),AD38/8,ROUNDDOWN(AD38/8,0)+1)</f>
        <v>1</v>
      </c>
      <c r="AD38" s="295">
        <f t="shared" si="20"/>
        <v>3</v>
      </c>
      <c r="AE38" s="321" t="str">
        <f t="shared" si="19"/>
        <v>知的</v>
      </c>
      <c r="AF38" s="424"/>
      <c r="AG38" s="322" t="s">
        <v>285</v>
      </c>
      <c r="AH38" s="324">
        <v>0</v>
      </c>
      <c r="AI38" s="324">
        <v>0</v>
      </c>
      <c r="AJ38" s="324">
        <v>3</v>
      </c>
      <c r="AK38" s="324">
        <v>2</v>
      </c>
      <c r="AL38" s="324">
        <v>0</v>
      </c>
      <c r="AM38" s="324">
        <v>5</v>
      </c>
      <c r="AN38" s="326">
        <f>IF(AO38/8=ROUNDDOWN(AO38/8,0),AO38/8,ROUNDDOWN(AO38/8,0)+1)</f>
        <v>2</v>
      </c>
      <c r="AO38" s="295">
        <f>SUM(AH38:AM38)</f>
        <v>10</v>
      </c>
    </row>
    <row r="39" spans="1:41" ht="18" customHeight="1" thickTop="1" thickBot="1">
      <c r="A39" s="264">
        <f>R$39+AN50</f>
        <v>17</v>
      </c>
      <c r="B39" s="265">
        <f>S$39+AO50</f>
        <v>279</v>
      </c>
      <c r="C39" s="44"/>
      <c r="D39" s="29" t="str">
        <f t="shared" si="3"/>
        <v>本通小</v>
      </c>
      <c r="E39" s="260" t="s">
        <v>327</v>
      </c>
      <c r="F39" s="30">
        <f>VLOOKUP($D39,小!$C$7:$AS$48,35,FALSE)</f>
        <v>2</v>
      </c>
      <c r="G39" s="30">
        <f>VLOOKUP($D39,小!$C$7:$AS$48,5,FALSE)</f>
        <v>37</v>
      </c>
      <c r="H39" s="30">
        <f>VLOOKUP($D39,小!$C$7:$AS$48,36,FALSE)</f>
        <v>2</v>
      </c>
      <c r="I39" s="30">
        <f>VLOOKUP($D39,小!$C$7:$AS$48,6,FALSE)</f>
        <v>54</v>
      </c>
      <c r="J39" s="30">
        <f>VLOOKUP($D39,小!$C$7:$AS$48,37,FALSE)</f>
        <v>1</v>
      </c>
      <c r="K39" s="30">
        <f>VLOOKUP($D39,小!$C$7:$AS$48,7,FALSE)</f>
        <v>32</v>
      </c>
      <c r="L39" s="30">
        <f>VLOOKUP($D39,小!$C$7:$AS$48,38,FALSE)</f>
        <v>2</v>
      </c>
      <c r="M39" s="30">
        <f>VLOOKUP($D39,小!$C$7:$AS$48,8,FALSE)</f>
        <v>38</v>
      </c>
      <c r="N39" s="30">
        <f>VLOOKUP($D39,小!$C$7:$AS$48,39,FALSE)</f>
        <v>2</v>
      </c>
      <c r="O39" s="30">
        <f>VLOOKUP($D39,小!$C$7:$AS$48,9,FALSE)</f>
        <v>41</v>
      </c>
      <c r="P39" s="30">
        <f>VLOOKUP($D39,小!$C$7:$AS$48,40,FALSE)</f>
        <v>2</v>
      </c>
      <c r="Q39" s="32">
        <f>VLOOKUP($D39,小!$C$7:$AS$48,10,FALSE)</f>
        <v>49</v>
      </c>
      <c r="R39" s="274">
        <f t="shared" si="0"/>
        <v>11</v>
      </c>
      <c r="S39" s="261">
        <f t="shared" si="0"/>
        <v>251</v>
      </c>
      <c r="T39" s="24"/>
      <c r="U39" s="465"/>
      <c r="V39" s="331" t="s">
        <v>292</v>
      </c>
      <c r="W39" s="332">
        <f t="shared" ref="W39:AC39" si="28">SUM(W37:W38)</f>
        <v>0</v>
      </c>
      <c r="X39" s="332">
        <f t="shared" si="28"/>
        <v>1</v>
      </c>
      <c r="Y39" s="332">
        <f t="shared" si="28"/>
        <v>1</v>
      </c>
      <c r="Z39" s="332">
        <f t="shared" si="28"/>
        <v>1</v>
      </c>
      <c r="AA39" s="332">
        <f t="shared" si="28"/>
        <v>4</v>
      </c>
      <c r="AB39" s="332">
        <f t="shared" si="28"/>
        <v>3</v>
      </c>
      <c r="AC39" s="333">
        <f t="shared" si="28"/>
        <v>2</v>
      </c>
      <c r="AD39" s="334">
        <f t="shared" si="20"/>
        <v>10</v>
      </c>
      <c r="AE39" s="321" t="str">
        <f t="shared" si="19"/>
        <v>情緒</v>
      </c>
      <c r="AF39" s="426"/>
      <c r="AG39" s="331" t="s">
        <v>292</v>
      </c>
      <c r="AH39" s="340">
        <f t="shared" ref="AH39:AO39" si="29">SUM(AH37:AH38)</f>
        <v>2</v>
      </c>
      <c r="AI39" s="340">
        <f t="shared" si="29"/>
        <v>0</v>
      </c>
      <c r="AJ39" s="340">
        <f t="shared" si="29"/>
        <v>3</v>
      </c>
      <c r="AK39" s="340">
        <f t="shared" si="29"/>
        <v>2</v>
      </c>
      <c r="AL39" s="340">
        <f t="shared" si="29"/>
        <v>0</v>
      </c>
      <c r="AM39" s="340">
        <f t="shared" si="29"/>
        <v>7</v>
      </c>
      <c r="AN39" s="333">
        <f t="shared" si="29"/>
        <v>3</v>
      </c>
      <c r="AO39" s="334">
        <f t="shared" si="29"/>
        <v>14</v>
      </c>
    </row>
    <row r="40" spans="1:41" ht="18" customHeight="1" thickBot="1">
      <c r="A40" s="264">
        <f>R$40+AN53</f>
        <v>8</v>
      </c>
      <c r="B40" s="265">
        <f>S$40+AO53</f>
        <v>160</v>
      </c>
      <c r="C40" s="44"/>
      <c r="D40" s="29" t="str">
        <f t="shared" si="3"/>
        <v>南本通小</v>
      </c>
      <c r="E40" s="260" t="s">
        <v>328</v>
      </c>
      <c r="F40" s="31">
        <f>VLOOKUP($D40,小!$C$7:$AS$48,35,FALSE)</f>
        <v>1</v>
      </c>
      <c r="G40" s="31">
        <f>VLOOKUP($D40,小!$C$7:$AS$48,5,FALSE)</f>
        <v>26</v>
      </c>
      <c r="H40" s="31">
        <f>VLOOKUP($D40,小!$C$7:$AS$48,36,FALSE)</f>
        <v>1</v>
      </c>
      <c r="I40" s="31">
        <f>VLOOKUP($D40,小!$C$7:$AS$48,6,FALSE)</f>
        <v>21</v>
      </c>
      <c r="J40" s="31">
        <f>VLOOKUP($D40,小!$C$7:$AS$48,37,FALSE)</f>
        <v>1</v>
      </c>
      <c r="K40" s="31">
        <f>VLOOKUP($D40,小!$C$7:$AS$48,7,FALSE)</f>
        <v>18</v>
      </c>
      <c r="L40" s="31">
        <f>VLOOKUP($D40,小!$C$7:$AS$48,38,FALSE)</f>
        <v>1</v>
      </c>
      <c r="M40" s="31">
        <f>VLOOKUP($D40,小!$C$7:$AS$48,8,FALSE)</f>
        <v>23</v>
      </c>
      <c r="N40" s="31">
        <f>VLOOKUP($D40,小!$C$7:$AS$48,39,FALSE)</f>
        <v>1</v>
      </c>
      <c r="O40" s="31">
        <f>VLOOKUP($D40,小!$C$7:$AS$48,9,FALSE)</f>
        <v>29</v>
      </c>
      <c r="P40" s="306">
        <f>VLOOKUP($D40,小!$C$7:$AS$48,40,FALSE)</f>
        <v>1</v>
      </c>
      <c r="Q40" s="36">
        <f>VLOOKUP($D40,小!$C$7:$AS$48,10,FALSE)</f>
        <v>33</v>
      </c>
      <c r="R40" s="274">
        <f t="shared" si="0"/>
        <v>6</v>
      </c>
      <c r="S40" s="261">
        <f t="shared" si="0"/>
        <v>150</v>
      </c>
      <c r="T40" s="24"/>
      <c r="U40" s="423" t="s">
        <v>301</v>
      </c>
      <c r="V40" s="314" t="s">
        <v>281</v>
      </c>
      <c r="W40" s="317">
        <v>2</v>
      </c>
      <c r="X40" s="317">
        <v>1</v>
      </c>
      <c r="Y40" s="317">
        <v>0</v>
      </c>
      <c r="Z40" s="317">
        <v>2</v>
      </c>
      <c r="AA40" s="317">
        <v>0</v>
      </c>
      <c r="AB40" s="318">
        <v>3</v>
      </c>
      <c r="AC40" s="319">
        <f>IF(AD40/8=ROUNDDOWN(AD40/8,0),AD40/8,ROUNDDOWN(AD40/8,0)+1)</f>
        <v>1</v>
      </c>
      <c r="AD40" s="320">
        <f t="shared" si="20"/>
        <v>8</v>
      </c>
      <c r="AE40" s="321" t="str">
        <f t="shared" si="19"/>
        <v>計</v>
      </c>
      <c r="AF40" s="423" t="s">
        <v>325</v>
      </c>
      <c r="AG40" s="314" t="s">
        <v>281</v>
      </c>
      <c r="AH40" s="317">
        <v>0</v>
      </c>
      <c r="AI40" s="317">
        <v>2</v>
      </c>
      <c r="AJ40" s="317">
        <v>2</v>
      </c>
      <c r="AK40" s="317">
        <v>3</v>
      </c>
      <c r="AL40" s="317">
        <v>0</v>
      </c>
      <c r="AM40" s="317">
        <v>0</v>
      </c>
      <c r="AN40" s="319">
        <f>IF(AO40/8=ROUNDDOWN(AO40/8,0),AO40/8,ROUNDDOWN(AO40/8,0)+1)</f>
        <v>1</v>
      </c>
      <c r="AO40" s="320">
        <f>SUM(AH40:AM40)</f>
        <v>7</v>
      </c>
    </row>
    <row r="41" spans="1:41" ht="18" customHeight="1" thickTop="1" thickBot="1">
      <c r="A41" s="264">
        <f>R$41+AN56</f>
        <v>5</v>
      </c>
      <c r="B41" s="265">
        <f>S$41+AO56</f>
        <v>34</v>
      </c>
      <c r="C41" s="44"/>
      <c r="D41" s="29" t="str">
        <f t="shared" si="3"/>
        <v>えさん小</v>
      </c>
      <c r="E41" s="260" t="s">
        <v>329</v>
      </c>
      <c r="F41" s="137">
        <f>VLOOKUP($D41,小!$C$7:$AS$48,35,FALSE)</f>
        <v>1</v>
      </c>
      <c r="G41" s="138">
        <f>VLOOKUP($D41,小!$C$7:$AS$48,5,FALSE)</f>
        <v>2</v>
      </c>
      <c r="H41" s="139">
        <f>VLOOKUP($D41,小!$C$7:$AS$48,36,FALSE)</f>
        <v>0</v>
      </c>
      <c r="I41" s="140">
        <f>VLOOKUP($D41,小!$C$7:$AS$48,6,FALSE)</f>
        <v>5</v>
      </c>
      <c r="J41" s="38">
        <f>VLOOKUP($D41,小!$C$7:$AS$48,37,FALSE)</f>
        <v>1</v>
      </c>
      <c r="K41" s="39">
        <f>VLOOKUP($D41,小!$C$7:$AS$48,7,FALSE)</f>
        <v>3</v>
      </c>
      <c r="L41" s="40">
        <f>VLOOKUP($D41,小!$C$7:$AS$48,38,FALSE)</f>
        <v>0</v>
      </c>
      <c r="M41" s="41">
        <f>VLOOKUP($D41,小!$C$7:$AS$48,8,FALSE)</f>
        <v>8</v>
      </c>
      <c r="N41" s="137">
        <f>VLOOKUP($D41,小!$C$7:$AS$48,39,FALSE)</f>
        <v>1</v>
      </c>
      <c r="O41" s="138">
        <f>VLOOKUP($D41,小!$C$7:$AS$48,9,FALSE)</f>
        <v>5</v>
      </c>
      <c r="P41" s="139">
        <f>VLOOKUP($D41,小!$C$7:$AS$48,40,FALSE)</f>
        <v>0</v>
      </c>
      <c r="Q41" s="271">
        <f>VLOOKUP($D41,小!$C$7:$AS$48,10,FALSE)</f>
        <v>6</v>
      </c>
      <c r="R41" s="274">
        <f t="shared" si="0"/>
        <v>3</v>
      </c>
      <c r="S41" s="261">
        <f t="shared" si="0"/>
        <v>29</v>
      </c>
      <c r="T41" s="24"/>
      <c r="U41" s="424"/>
      <c r="V41" s="293" t="s">
        <v>285</v>
      </c>
      <c r="W41" s="294">
        <v>4</v>
      </c>
      <c r="X41" s="294">
        <v>5</v>
      </c>
      <c r="Y41" s="294">
        <v>3</v>
      </c>
      <c r="Z41" s="294">
        <v>2</v>
      </c>
      <c r="AA41" s="294">
        <v>1</v>
      </c>
      <c r="AB41" s="294">
        <v>1</v>
      </c>
      <c r="AC41" s="326">
        <f>IF(AD41/8=ROUNDDOWN(AD41/8,0),AD41/8,ROUNDDOWN(AD41/8,0)+1)</f>
        <v>2</v>
      </c>
      <c r="AD41" s="295">
        <f t="shared" si="20"/>
        <v>16</v>
      </c>
      <c r="AE41" s="321" t="str">
        <f t="shared" si="19"/>
        <v>知的</v>
      </c>
      <c r="AF41" s="424"/>
      <c r="AG41" s="217" t="s">
        <v>285</v>
      </c>
      <c r="AH41" s="399">
        <v>3</v>
      </c>
      <c r="AI41" s="400">
        <v>1</v>
      </c>
      <c r="AJ41" s="400">
        <v>6</v>
      </c>
      <c r="AK41" s="400">
        <v>5</v>
      </c>
      <c r="AL41" s="400">
        <v>0</v>
      </c>
      <c r="AM41" s="400">
        <v>0</v>
      </c>
      <c r="AN41" s="401">
        <f>IF(AO41/8=ROUNDDOWN(AO41/8,0),AO41/8,ROUNDDOWN(AO41/8,0)+1)</f>
        <v>2</v>
      </c>
      <c r="AO41" s="402">
        <f>SUM(AH41:AM41)</f>
        <v>15</v>
      </c>
    </row>
    <row r="42" spans="1:41" ht="18" customHeight="1" thickTop="1" thickBot="1">
      <c r="A42" s="264">
        <f>R$42+AN58</f>
        <v>4</v>
      </c>
      <c r="B42" s="265">
        <f>S$42+AO58</f>
        <v>16</v>
      </c>
      <c r="C42" s="44"/>
      <c r="D42" s="29" t="str">
        <f t="shared" si="3"/>
        <v>椴法華小</v>
      </c>
      <c r="E42" s="260" t="s">
        <v>330</v>
      </c>
      <c r="F42" s="38">
        <f>VLOOKUP($D42,小!$C$7:$AS$48,35,FALSE)</f>
        <v>1</v>
      </c>
      <c r="G42" s="39">
        <f>VLOOKUP($D42,小!$C$7:$AS$48,5,FALSE)</f>
        <v>2</v>
      </c>
      <c r="H42" s="40">
        <f>VLOOKUP($D42,小!$C$7:$AS$48,36,FALSE)</f>
        <v>0</v>
      </c>
      <c r="I42" s="41">
        <f>VLOOKUP($D42,小!$C$7:$AS$48,6,FALSE)</f>
        <v>2</v>
      </c>
      <c r="J42" s="38">
        <f>VLOOKUP($D42,小!$C$7:$AS$48,37,FALSE)</f>
        <v>1</v>
      </c>
      <c r="K42" s="39">
        <f>VLOOKUP($D42,小!$C$7:$AS$48,7,FALSE)</f>
        <v>4</v>
      </c>
      <c r="L42" s="40">
        <f>VLOOKUP($D42,小!$C$7:$AS$48,38,FALSE)</f>
        <v>0</v>
      </c>
      <c r="M42" s="270">
        <f>VLOOKUP($D42,小!$C$7:$AS$48,8,FALSE)</f>
        <v>2</v>
      </c>
      <c r="N42" s="302">
        <f>VLOOKUP($D42,小!$C$7:$AS$48,39,FALSE)</f>
        <v>0</v>
      </c>
      <c r="O42" s="300">
        <f>VLOOKUP($D42,小!$C$7:$AS$48,9,FALSE)</f>
        <v>0</v>
      </c>
      <c r="P42" s="301">
        <f>VLOOKUP($D42,小!$C$7:$AS$48,40,FALSE)</f>
        <v>1</v>
      </c>
      <c r="Q42" s="309">
        <f>VLOOKUP($D42,小!$C$7:$AS$48,10,FALSE)</f>
        <v>5</v>
      </c>
      <c r="R42" s="274">
        <f t="shared" si="0"/>
        <v>3</v>
      </c>
      <c r="S42" s="261">
        <f t="shared" si="0"/>
        <v>15</v>
      </c>
      <c r="T42" s="24"/>
      <c r="U42" s="425"/>
      <c r="V42" s="354" t="s">
        <v>292</v>
      </c>
      <c r="W42" s="340">
        <f t="shared" ref="W42:AC42" si="30">SUM(W40:W41)</f>
        <v>6</v>
      </c>
      <c r="X42" s="340">
        <f t="shared" si="30"/>
        <v>6</v>
      </c>
      <c r="Y42" s="340">
        <f t="shared" si="30"/>
        <v>3</v>
      </c>
      <c r="Z42" s="340">
        <f t="shared" si="30"/>
        <v>4</v>
      </c>
      <c r="AA42" s="340">
        <f t="shared" si="30"/>
        <v>1</v>
      </c>
      <c r="AB42" s="340">
        <f t="shared" si="30"/>
        <v>4</v>
      </c>
      <c r="AC42" s="333">
        <f t="shared" si="30"/>
        <v>3</v>
      </c>
      <c r="AD42" s="334">
        <f t="shared" si="20"/>
        <v>24</v>
      </c>
      <c r="AE42" s="321" t="str">
        <f t="shared" si="19"/>
        <v>情緒</v>
      </c>
      <c r="AF42" s="424"/>
      <c r="AG42" s="360" t="s">
        <v>337</v>
      </c>
      <c r="AH42" s="361">
        <v>0</v>
      </c>
      <c r="AI42" s="362">
        <v>1</v>
      </c>
      <c r="AJ42" s="362">
        <v>0</v>
      </c>
      <c r="AK42" s="362">
        <v>0</v>
      </c>
      <c r="AL42" s="362">
        <v>0</v>
      </c>
      <c r="AM42" s="362">
        <v>0</v>
      </c>
      <c r="AN42" s="363">
        <f>IF(AO42/8=ROUNDDOWN(AO42/8,0),AO42/8,ROUNDDOWN(AO42/8,0)+1)</f>
        <v>1</v>
      </c>
      <c r="AO42" s="364">
        <f>SUM(AH42:AM42)</f>
        <v>1</v>
      </c>
    </row>
    <row r="43" spans="1:41" ht="18" customHeight="1" thickTop="1" thickBot="1">
      <c r="A43" s="264">
        <f>R$43+AN62</f>
        <v>10</v>
      </c>
      <c r="B43" s="265">
        <f>S$43+AO62</f>
        <v>136</v>
      </c>
      <c r="C43" s="44"/>
      <c r="D43" s="29" t="str">
        <f t="shared" si="3"/>
        <v>南茅部小</v>
      </c>
      <c r="E43" s="260" t="s">
        <v>331</v>
      </c>
      <c r="F43" s="34">
        <f>VLOOKUP($D43,小!$C$7:$AS$48,35,FALSE)</f>
        <v>1</v>
      </c>
      <c r="G43" s="34">
        <f>VLOOKUP($D43,小!$C$7:$AS$48,5,FALSE)</f>
        <v>13</v>
      </c>
      <c r="H43" s="34">
        <f>VLOOKUP($D43,小!$C$7:$AS$48,36,FALSE)</f>
        <v>1</v>
      </c>
      <c r="I43" s="34">
        <f>VLOOKUP($D43,小!$C$7:$AS$48,6,FALSE)</f>
        <v>20</v>
      </c>
      <c r="J43" s="36">
        <f>VLOOKUP($D43,小!$C$7:$AS$48,37,FALSE)</f>
        <v>1</v>
      </c>
      <c r="K43" s="142">
        <f>VLOOKUP($D43,小!$C$7:$AS$48,7,FALSE)</f>
        <v>22</v>
      </c>
      <c r="L43" s="37">
        <f>VLOOKUP($D43,小!$C$7:$AS$48,38,FALSE)</f>
        <v>1</v>
      </c>
      <c r="M43" s="31">
        <f>VLOOKUP($D43,小!$C$7:$AS$48,8,FALSE)</f>
        <v>21</v>
      </c>
      <c r="N43" s="34">
        <f>VLOOKUP($D43,小!$C$7:$AS$48,39,FALSE)</f>
        <v>1</v>
      </c>
      <c r="O43" s="34">
        <f>VLOOKUP($D43,小!$C$7:$AS$48,9,FALSE)</f>
        <v>18</v>
      </c>
      <c r="P43" s="34">
        <f>VLOOKUP($D43,小!$C$7:$AS$48,40,FALSE)</f>
        <v>1</v>
      </c>
      <c r="Q43" s="136">
        <f>VLOOKUP($D43,小!$C$7:$AS$48,10,FALSE)</f>
        <v>28</v>
      </c>
      <c r="R43" s="274">
        <f t="shared" si="0"/>
        <v>6</v>
      </c>
      <c r="S43" s="261">
        <f t="shared" si="0"/>
        <v>122</v>
      </c>
      <c r="T43" s="24"/>
      <c r="U43" s="408" t="s">
        <v>303</v>
      </c>
      <c r="V43" s="153" t="s">
        <v>281</v>
      </c>
      <c r="W43" s="156">
        <v>1</v>
      </c>
      <c r="X43" s="156">
        <v>0</v>
      </c>
      <c r="Y43" s="168">
        <v>0</v>
      </c>
      <c r="Z43" s="155">
        <v>1</v>
      </c>
      <c r="AA43" s="155">
        <v>1</v>
      </c>
      <c r="AB43" s="156">
        <v>1</v>
      </c>
      <c r="AC43" s="157">
        <f>IF(AD43/8=ROUNDDOWN(AD43/8,0),AD43/8,ROUNDDOWN(AD43/8,0)+1)</f>
        <v>1</v>
      </c>
      <c r="AD43" s="158">
        <f t="shared" si="20"/>
        <v>4</v>
      </c>
      <c r="AE43" s="321" t="str">
        <f t="shared" si="19"/>
        <v>計</v>
      </c>
      <c r="AF43" s="425"/>
      <c r="AG43" s="331" t="s">
        <v>292</v>
      </c>
      <c r="AH43" s="340">
        <f>SUM(AH40:AH42)</f>
        <v>3</v>
      </c>
      <c r="AI43" s="340">
        <f t="shared" ref="AI43:AM43" si="31">SUM(AI40:AI42)</f>
        <v>4</v>
      </c>
      <c r="AJ43" s="340">
        <f t="shared" si="31"/>
        <v>8</v>
      </c>
      <c r="AK43" s="340">
        <f t="shared" si="31"/>
        <v>8</v>
      </c>
      <c r="AL43" s="340">
        <f t="shared" si="31"/>
        <v>0</v>
      </c>
      <c r="AM43" s="340">
        <f t="shared" si="31"/>
        <v>0</v>
      </c>
      <c r="AN43" s="333">
        <f>SUM(AN40:AN42)</f>
        <v>4</v>
      </c>
      <c r="AO43" s="334">
        <f>SUM(AO40:AO42)</f>
        <v>23</v>
      </c>
    </row>
    <row r="44" spans="1:41" ht="18" customHeight="1" thickTop="1" thickBot="1">
      <c r="A44" s="264">
        <f>R$44+AN65</f>
        <v>7</v>
      </c>
      <c r="B44" s="265">
        <f>S$44+AO65</f>
        <v>38</v>
      </c>
      <c r="C44" s="44"/>
      <c r="D44" s="29" t="str">
        <f>SUBSTITUTE(E44,"　","")</f>
        <v>戸井学園</v>
      </c>
      <c r="E44" s="260" t="s">
        <v>332</v>
      </c>
      <c r="F44" s="30">
        <f>VLOOKUP($D44,小!$C$7:$AS$48,35,FALSE)</f>
        <v>1</v>
      </c>
      <c r="G44" s="30">
        <f>VLOOKUP($D44,小!$C$7:$AS$48,5,FALSE)</f>
        <v>3</v>
      </c>
      <c r="H44" s="30">
        <f>VLOOKUP($D44,小!$C$7:$AS$48,36,FALSE)</f>
        <v>1</v>
      </c>
      <c r="I44" s="32">
        <f>VLOOKUP($D44,小!$C$7:$AS$48,6,FALSE)</f>
        <v>6</v>
      </c>
      <c r="J44" s="38">
        <f>VLOOKUP($D44,小!$C$7:$AS$48,37,FALSE)</f>
        <v>1</v>
      </c>
      <c r="K44" s="141">
        <f>VLOOKUP($D44,小!$C$7:$AS$48,7,FALSE)</f>
        <v>6</v>
      </c>
      <c r="L44" s="40">
        <f>VLOOKUP($D44,小!$C$7:$AS$48,38,FALSE)</f>
        <v>0</v>
      </c>
      <c r="M44" s="41">
        <f>VLOOKUP($D44,小!$C$7:$AS$48,8,FALSE)</f>
        <v>10</v>
      </c>
      <c r="N44" s="33">
        <f>VLOOKUP($D44,小!$C$7:$AS$48,39,FALSE)</f>
        <v>1</v>
      </c>
      <c r="O44" s="30">
        <f>VLOOKUP($D44,小!$C$7:$AS$48,9,FALSE)</f>
        <v>5</v>
      </c>
      <c r="P44" s="30">
        <f>VLOOKUP($D44,小!$C$7:$AS$48,40,FALSE)</f>
        <v>1</v>
      </c>
      <c r="Q44" s="32">
        <f>VLOOKUP($D44,小!$C$7:$AS$48,10,FALSE)</f>
        <v>6</v>
      </c>
      <c r="R44" s="274">
        <f t="shared" si="0"/>
        <v>5</v>
      </c>
      <c r="S44" s="261">
        <f t="shared" si="0"/>
        <v>36</v>
      </c>
      <c r="T44" s="24"/>
      <c r="U44" s="409"/>
      <c r="V44" s="159" t="s">
        <v>285</v>
      </c>
      <c r="W44" s="161">
        <v>1</v>
      </c>
      <c r="X44" s="161">
        <v>0</v>
      </c>
      <c r="Y44" s="161">
        <v>2</v>
      </c>
      <c r="Z44" s="161">
        <v>1</v>
      </c>
      <c r="AA44" s="161">
        <v>1</v>
      </c>
      <c r="AB44" s="161">
        <v>0</v>
      </c>
      <c r="AC44" s="163">
        <f>IF(AD44/8=ROUNDDOWN(AD44/8,0),AD44/8,ROUNDDOWN(AD44/8,0)+1)</f>
        <v>1</v>
      </c>
      <c r="AD44" s="162">
        <f t="shared" si="20"/>
        <v>5</v>
      </c>
      <c r="AE44" s="149" t="str">
        <f t="shared" si="19"/>
        <v>知的</v>
      </c>
      <c r="AF44" s="416" t="s">
        <v>326</v>
      </c>
      <c r="AG44" s="153" t="s">
        <v>281</v>
      </c>
      <c r="AH44" s="155">
        <v>3</v>
      </c>
      <c r="AI44" s="155">
        <v>0</v>
      </c>
      <c r="AJ44" s="155">
        <v>0</v>
      </c>
      <c r="AK44" s="155">
        <v>1</v>
      </c>
      <c r="AL44" s="155">
        <v>0</v>
      </c>
      <c r="AM44" s="155">
        <v>0</v>
      </c>
      <c r="AN44" s="157">
        <f>IF(AO44/8=ROUNDDOWN(AO44/8,0),AO44/8,ROUNDDOWN(AO44/8,0)+1)</f>
        <v>1</v>
      </c>
      <c r="AO44" s="158">
        <f>SUM(AH44:AM44)</f>
        <v>4</v>
      </c>
    </row>
    <row r="45" spans="1:41" ht="18" customHeight="1" thickTop="1" thickBot="1">
      <c r="A45" s="427">
        <f>SUM(A6:A44)</f>
        <v>451</v>
      </c>
      <c r="B45" s="429">
        <f>SUM(B6:B44)</f>
        <v>8191</v>
      </c>
      <c r="C45" s="25"/>
      <c r="D45" s="27"/>
      <c r="E45" s="431" t="s">
        <v>333</v>
      </c>
      <c r="F45" s="419">
        <f t="shared" ref="F45:Q45" si="32">SUM(F6:F44)</f>
        <v>56</v>
      </c>
      <c r="G45" s="419">
        <f t="shared" si="32"/>
        <v>1168</v>
      </c>
      <c r="H45" s="419">
        <f t="shared" si="32"/>
        <v>55</v>
      </c>
      <c r="I45" s="419">
        <f t="shared" si="32"/>
        <v>1206</v>
      </c>
      <c r="J45" s="419">
        <f t="shared" si="32"/>
        <v>56</v>
      </c>
      <c r="K45" s="419">
        <f t="shared" si="32"/>
        <v>1196</v>
      </c>
      <c r="L45" s="419">
        <f t="shared" si="32"/>
        <v>55</v>
      </c>
      <c r="M45" s="419">
        <f t="shared" si="32"/>
        <v>1341</v>
      </c>
      <c r="N45" s="419">
        <f t="shared" si="32"/>
        <v>58</v>
      </c>
      <c r="O45" s="419">
        <f t="shared" si="32"/>
        <v>1332</v>
      </c>
      <c r="P45" s="419">
        <f t="shared" si="32"/>
        <v>60</v>
      </c>
      <c r="Q45" s="419">
        <f t="shared" si="32"/>
        <v>1423</v>
      </c>
      <c r="R45" s="419">
        <f>SUM(R6:R44)</f>
        <v>340</v>
      </c>
      <c r="S45" s="421">
        <f>SUM(S6:S44)</f>
        <v>7666</v>
      </c>
      <c r="T45" s="24"/>
      <c r="U45" s="410"/>
      <c r="V45" s="164" t="s">
        <v>292</v>
      </c>
      <c r="W45" s="170">
        <f t="shared" ref="W45:AC45" si="33">SUM(W43:W44)</f>
        <v>2</v>
      </c>
      <c r="X45" s="170">
        <f t="shared" si="33"/>
        <v>0</v>
      </c>
      <c r="Y45" s="170">
        <f t="shared" si="33"/>
        <v>2</v>
      </c>
      <c r="Z45" s="170">
        <f t="shared" si="33"/>
        <v>2</v>
      </c>
      <c r="AA45" s="170">
        <f t="shared" si="33"/>
        <v>2</v>
      </c>
      <c r="AB45" s="170">
        <f t="shared" si="33"/>
        <v>1</v>
      </c>
      <c r="AC45" s="166">
        <f t="shared" si="33"/>
        <v>2</v>
      </c>
      <c r="AD45" s="167">
        <f t="shared" si="20"/>
        <v>9</v>
      </c>
      <c r="AE45" s="149" t="str">
        <f t="shared" si="19"/>
        <v>情緒</v>
      </c>
      <c r="AF45" s="417"/>
      <c r="AG45" s="159" t="s">
        <v>285</v>
      </c>
      <c r="AH45" s="161">
        <v>1</v>
      </c>
      <c r="AI45" s="161">
        <v>1</v>
      </c>
      <c r="AJ45" s="161">
        <v>3</v>
      </c>
      <c r="AK45" s="161">
        <v>3</v>
      </c>
      <c r="AL45" s="161">
        <v>4</v>
      </c>
      <c r="AM45" s="161">
        <v>2</v>
      </c>
      <c r="AN45" s="163">
        <f>IF(AO45/8=ROUNDDOWN(AO45/8,0),AO45/8,ROUNDDOWN(AO45/8,0)+1)</f>
        <v>2</v>
      </c>
      <c r="AO45" s="162">
        <f>SUM(AH45:AM45)</f>
        <v>14</v>
      </c>
    </row>
    <row r="46" spans="1:41" ht="18" customHeight="1" thickTop="1" thickBot="1">
      <c r="A46" s="428"/>
      <c r="B46" s="430"/>
      <c r="C46" s="257"/>
      <c r="D46" s="27"/>
      <c r="E46" s="432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2"/>
      <c r="T46" s="24"/>
      <c r="U46" s="408" t="s">
        <v>305</v>
      </c>
      <c r="V46" s="396" t="s">
        <v>281</v>
      </c>
      <c r="W46" s="397">
        <v>1</v>
      </c>
      <c r="X46" s="397">
        <v>0</v>
      </c>
      <c r="Y46" s="397">
        <v>3</v>
      </c>
      <c r="Z46" s="397">
        <v>0</v>
      </c>
      <c r="AA46" s="397">
        <v>1</v>
      </c>
      <c r="AB46" s="249">
        <v>3</v>
      </c>
      <c r="AC46" s="398">
        <f>IF(AD46/8=ROUNDDOWN(AD46/8,0),AD46/8,ROUNDDOWN(AD46/8,0)+1)</f>
        <v>1</v>
      </c>
      <c r="AD46" s="250">
        <f t="shared" si="20"/>
        <v>8</v>
      </c>
      <c r="AE46" s="149" t="str">
        <f t="shared" si="19"/>
        <v>計</v>
      </c>
      <c r="AF46" s="413"/>
      <c r="AG46" s="164" t="s">
        <v>292</v>
      </c>
      <c r="AH46" s="170">
        <f t="shared" ref="AH46:AO46" si="34">SUM(AH44:AH45)</f>
        <v>4</v>
      </c>
      <c r="AI46" s="170">
        <f t="shared" si="34"/>
        <v>1</v>
      </c>
      <c r="AJ46" s="170">
        <f t="shared" si="34"/>
        <v>3</v>
      </c>
      <c r="AK46" s="170">
        <f t="shared" si="34"/>
        <v>4</v>
      </c>
      <c r="AL46" s="170">
        <f t="shared" si="34"/>
        <v>4</v>
      </c>
      <c r="AM46" s="170">
        <f t="shared" si="34"/>
        <v>2</v>
      </c>
      <c r="AN46" s="166">
        <f t="shared" si="34"/>
        <v>3</v>
      </c>
      <c r="AO46" s="167">
        <f t="shared" si="34"/>
        <v>18</v>
      </c>
    </row>
    <row r="47" spans="1:41" ht="18" customHeight="1" thickBot="1">
      <c r="A47" s="45"/>
      <c r="B47" s="45"/>
      <c r="C47" s="25"/>
      <c r="D47" s="25"/>
      <c r="E47" s="92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5"/>
      <c r="S47" s="45"/>
      <c r="T47" s="24"/>
      <c r="U47" s="409"/>
      <c r="V47" s="322" t="s">
        <v>285</v>
      </c>
      <c r="W47" s="324">
        <v>3</v>
      </c>
      <c r="X47" s="324">
        <v>4</v>
      </c>
      <c r="Y47" s="324">
        <v>1</v>
      </c>
      <c r="Z47" s="324">
        <v>4</v>
      </c>
      <c r="AA47" s="324">
        <v>2</v>
      </c>
      <c r="AB47" s="324">
        <v>4</v>
      </c>
      <c r="AC47" s="326">
        <f>IF(AD47/8=ROUNDDOWN(AD47/8,0),AD47/8,ROUNDDOWN(AD47/8,0)+1)</f>
        <v>3</v>
      </c>
      <c r="AD47" s="295">
        <f t="shared" si="20"/>
        <v>18</v>
      </c>
      <c r="AE47" s="149" t="str">
        <f t="shared" si="19"/>
        <v>知的</v>
      </c>
      <c r="AF47" s="416" t="s">
        <v>327</v>
      </c>
      <c r="AG47" s="153" t="s">
        <v>281</v>
      </c>
      <c r="AH47" s="154">
        <v>2</v>
      </c>
      <c r="AI47" s="169">
        <v>1</v>
      </c>
      <c r="AJ47" s="156">
        <v>2</v>
      </c>
      <c r="AK47" s="156">
        <v>1</v>
      </c>
      <c r="AL47" s="156">
        <v>3</v>
      </c>
      <c r="AM47" s="155">
        <v>0</v>
      </c>
      <c r="AN47" s="157">
        <f>IF(AO47/8=ROUNDDOWN(AO47/8,0),AO47/8,ROUNDDOWN(AO47/8,0)+1)</f>
        <v>2</v>
      </c>
      <c r="AO47" s="158">
        <f>SUM(AH47:AM47)</f>
        <v>9</v>
      </c>
    </row>
    <row r="48" spans="1:41" ht="18" customHeight="1" thickTop="1" thickBot="1">
      <c r="A48" s="43"/>
      <c r="B48" s="43"/>
      <c r="C48" s="25"/>
      <c r="D48" s="25"/>
      <c r="E48" s="45"/>
      <c r="F48" s="58"/>
      <c r="G48" s="59"/>
      <c r="H48" s="59"/>
      <c r="I48" s="59"/>
      <c r="J48" s="59"/>
      <c r="K48" s="58"/>
      <c r="L48" s="59"/>
      <c r="M48" s="59"/>
      <c r="N48" s="45"/>
      <c r="O48" s="45"/>
      <c r="P48" s="45"/>
      <c r="Q48" s="44"/>
      <c r="R48" s="45"/>
      <c r="S48" s="45"/>
      <c r="T48" s="24"/>
      <c r="U48" s="410"/>
      <c r="V48" s="164" t="s">
        <v>292</v>
      </c>
      <c r="W48" s="165">
        <f t="shared" ref="W48:AC48" si="35">SUM(W46:W47)</f>
        <v>4</v>
      </c>
      <c r="X48" s="165">
        <f t="shared" si="35"/>
        <v>4</v>
      </c>
      <c r="Y48" s="165">
        <f t="shared" si="35"/>
        <v>4</v>
      </c>
      <c r="Z48" s="165">
        <f t="shared" si="35"/>
        <v>4</v>
      </c>
      <c r="AA48" s="165">
        <f t="shared" si="35"/>
        <v>3</v>
      </c>
      <c r="AB48" s="165">
        <f t="shared" si="35"/>
        <v>7</v>
      </c>
      <c r="AC48" s="166">
        <f t="shared" si="35"/>
        <v>4</v>
      </c>
      <c r="AD48" s="167">
        <f t="shared" si="20"/>
        <v>26</v>
      </c>
      <c r="AE48" s="149" t="str">
        <f t="shared" si="19"/>
        <v>情緒</v>
      </c>
      <c r="AF48" s="417"/>
      <c r="AG48" s="179" t="s">
        <v>285</v>
      </c>
      <c r="AH48" s="185">
        <v>4</v>
      </c>
      <c r="AI48" s="186">
        <v>1</v>
      </c>
      <c r="AJ48" s="187">
        <v>2</v>
      </c>
      <c r="AK48" s="187">
        <v>2</v>
      </c>
      <c r="AL48" s="187">
        <v>2</v>
      </c>
      <c r="AM48" s="187">
        <v>6</v>
      </c>
      <c r="AN48" s="188">
        <f>IF(AO48/8=ROUNDDOWN(AO48/8,0),AO48/8,ROUNDDOWN(AO48/8,0)+1)</f>
        <v>3</v>
      </c>
      <c r="AO48" s="180">
        <f>SUM(AH48:AM48)</f>
        <v>17</v>
      </c>
    </row>
    <row r="49" spans="1:41" ht="18" customHeight="1" thickBot="1">
      <c r="A49" s="45"/>
      <c r="B49" s="45"/>
      <c r="C49" s="25"/>
      <c r="D49" s="25"/>
      <c r="E49" s="45"/>
      <c r="F49" s="46"/>
      <c r="G49" s="47" t="s">
        <v>334</v>
      </c>
      <c r="H49" s="45"/>
      <c r="I49" s="45"/>
      <c r="J49" s="45"/>
      <c r="K49" s="45"/>
      <c r="L49" s="45"/>
      <c r="M49" s="59"/>
      <c r="N49" s="45"/>
      <c r="O49" s="45"/>
      <c r="P49" s="45"/>
      <c r="Q49" s="45"/>
      <c r="R49" s="45"/>
      <c r="S49" s="45"/>
      <c r="T49" s="24"/>
      <c r="U49" s="408" t="s">
        <v>306</v>
      </c>
      <c r="V49" s="153" t="s">
        <v>281</v>
      </c>
      <c r="W49" s="155">
        <v>0</v>
      </c>
      <c r="X49" s="154">
        <v>0</v>
      </c>
      <c r="Y49" s="155">
        <v>1</v>
      </c>
      <c r="Z49" s="155">
        <v>2</v>
      </c>
      <c r="AA49" s="155">
        <v>2</v>
      </c>
      <c r="AB49" s="156">
        <v>1</v>
      </c>
      <c r="AC49" s="157">
        <f>IF(AD49/8=ROUNDDOWN(AD49/8,0),AD49/8,ROUNDDOWN(AD49/8,0)+1)</f>
        <v>1</v>
      </c>
      <c r="AD49" s="158">
        <f t="shared" si="20"/>
        <v>6</v>
      </c>
      <c r="AE49" s="149" t="str">
        <f t="shared" si="19"/>
        <v>計</v>
      </c>
      <c r="AF49" s="417"/>
      <c r="AG49" s="174" t="s">
        <v>311</v>
      </c>
      <c r="AH49" s="175">
        <v>0</v>
      </c>
      <c r="AI49" s="175">
        <v>0</v>
      </c>
      <c r="AJ49" s="175">
        <v>0</v>
      </c>
      <c r="AK49" s="175">
        <v>0</v>
      </c>
      <c r="AL49" s="175">
        <v>1</v>
      </c>
      <c r="AM49" s="175">
        <v>1</v>
      </c>
      <c r="AN49" s="163">
        <f>IF(AO49/8=ROUNDDOWN(AO49/8,0),AO49/8,ROUNDDOWN(AO49/8,0)+1)</f>
        <v>1</v>
      </c>
      <c r="AO49" s="181">
        <f>SUM(AH49:AM49)</f>
        <v>2</v>
      </c>
    </row>
    <row r="50" spans="1:41" ht="18" customHeight="1" thickTop="1" thickBot="1">
      <c r="A50" s="19"/>
      <c r="B50" s="19"/>
      <c r="C50" s="23"/>
      <c r="D50" s="23"/>
      <c r="E50" s="48"/>
      <c r="F50" s="85"/>
      <c r="G50" s="51"/>
      <c r="H50" s="21"/>
      <c r="I50" s="21"/>
      <c r="J50" s="21"/>
      <c r="K50" s="21"/>
      <c r="L50" s="21"/>
      <c r="M50" s="54"/>
      <c r="N50" s="21"/>
      <c r="O50" s="21"/>
      <c r="P50" s="21"/>
      <c r="Q50" s="21"/>
      <c r="R50" s="21"/>
      <c r="S50" s="21"/>
      <c r="T50" s="24"/>
      <c r="U50" s="409"/>
      <c r="V50" s="183" t="s">
        <v>285</v>
      </c>
      <c r="W50" s="161">
        <v>2</v>
      </c>
      <c r="X50" s="161">
        <v>0</v>
      </c>
      <c r="Y50" s="161">
        <v>0</v>
      </c>
      <c r="Z50" s="161">
        <v>3</v>
      </c>
      <c r="AA50" s="161">
        <v>3</v>
      </c>
      <c r="AB50" s="160">
        <v>4</v>
      </c>
      <c r="AC50" s="163">
        <f>IF(AD50/8=ROUNDDOWN(AD50/8,0),AD50/8,ROUNDDOWN(AD50/8,0)+1)</f>
        <v>2</v>
      </c>
      <c r="AD50" s="162">
        <f t="shared" si="20"/>
        <v>12</v>
      </c>
      <c r="AE50" s="149" t="str">
        <f t="shared" si="19"/>
        <v>知的</v>
      </c>
      <c r="AF50" s="413"/>
      <c r="AG50" s="164" t="s">
        <v>287</v>
      </c>
      <c r="AH50" s="170">
        <f t="shared" ref="AH50:AM50" si="36">SUM(AH47:AH49)</f>
        <v>6</v>
      </c>
      <c r="AI50" s="170">
        <f t="shared" si="36"/>
        <v>2</v>
      </c>
      <c r="AJ50" s="170">
        <f t="shared" si="36"/>
        <v>4</v>
      </c>
      <c r="AK50" s="170">
        <f t="shared" si="36"/>
        <v>3</v>
      </c>
      <c r="AL50" s="170">
        <f t="shared" si="36"/>
        <v>6</v>
      </c>
      <c r="AM50" s="170">
        <f t="shared" si="36"/>
        <v>7</v>
      </c>
      <c r="AN50" s="166">
        <f>SUM(AN47:AN49)</f>
        <v>6</v>
      </c>
      <c r="AO50" s="167">
        <f>SUM(AO47:AO49)</f>
        <v>28</v>
      </c>
    </row>
    <row r="51" spans="1:41" ht="18" customHeight="1" thickTop="1" thickBot="1">
      <c r="A51" s="19"/>
      <c r="B51" s="21"/>
      <c r="C51" s="23"/>
      <c r="D51" s="23"/>
      <c r="E51" s="48"/>
      <c r="F51" s="311"/>
      <c r="G51" s="47" t="s">
        <v>369</v>
      </c>
      <c r="H51" s="21"/>
      <c r="I51" s="21"/>
      <c r="J51" s="21"/>
      <c r="K51" s="21"/>
      <c r="L51" s="275"/>
      <c r="M51" s="54"/>
      <c r="P51" s="51"/>
      <c r="Q51" s="21"/>
      <c r="R51" s="21"/>
      <c r="S51" s="52"/>
      <c r="T51" s="24"/>
      <c r="U51" s="410"/>
      <c r="V51" s="182" t="s">
        <v>292</v>
      </c>
      <c r="W51" s="170">
        <f t="shared" ref="W51:AC51" si="37">SUM(W49:W50)</f>
        <v>2</v>
      </c>
      <c r="X51" s="170">
        <f t="shared" si="37"/>
        <v>0</v>
      </c>
      <c r="Y51" s="170">
        <f t="shared" si="37"/>
        <v>1</v>
      </c>
      <c r="Z51" s="170">
        <f t="shared" si="37"/>
        <v>5</v>
      </c>
      <c r="AA51" s="170">
        <f t="shared" si="37"/>
        <v>5</v>
      </c>
      <c r="AB51" s="170">
        <f t="shared" si="37"/>
        <v>5</v>
      </c>
      <c r="AC51" s="166">
        <f t="shared" si="37"/>
        <v>3</v>
      </c>
      <c r="AD51" s="167">
        <f t="shared" si="20"/>
        <v>18</v>
      </c>
      <c r="AE51" s="149" t="str">
        <f t="shared" si="19"/>
        <v>情緒</v>
      </c>
      <c r="AF51" s="416" t="s">
        <v>328</v>
      </c>
      <c r="AG51" s="153" t="s">
        <v>281</v>
      </c>
      <c r="AH51" s="156">
        <v>1</v>
      </c>
      <c r="AI51" s="156">
        <v>0</v>
      </c>
      <c r="AJ51" s="156">
        <v>0</v>
      </c>
      <c r="AK51" s="156">
        <v>0</v>
      </c>
      <c r="AL51" s="155">
        <v>0</v>
      </c>
      <c r="AM51" s="155">
        <v>2</v>
      </c>
      <c r="AN51" s="157">
        <f>IF(AO51/8=ROUNDDOWN(AO51/8,0),AO51/8,ROUNDDOWN(AO51/8,0)+1)</f>
        <v>1</v>
      </c>
      <c r="AO51" s="158">
        <f>SUM(AH51:AM51)</f>
        <v>3</v>
      </c>
    </row>
    <row r="52" spans="1:41" ht="18" customHeight="1" thickBot="1">
      <c r="A52" s="19"/>
      <c r="B52" s="19"/>
      <c r="C52" s="23"/>
      <c r="D52" s="23"/>
      <c r="E52" s="48"/>
      <c r="F52" s="85"/>
      <c r="G52" s="51"/>
      <c r="H52" s="21"/>
      <c r="I52" s="21"/>
      <c r="J52" s="21"/>
      <c r="K52" s="21"/>
      <c r="L52" s="21"/>
      <c r="M52" s="54"/>
      <c r="N52" s="53"/>
      <c r="O52" s="51"/>
      <c r="P52" s="47"/>
      <c r="Q52" s="51"/>
      <c r="R52" s="21"/>
      <c r="S52" s="21"/>
      <c r="T52" s="24"/>
      <c r="U52" s="408" t="s">
        <v>309</v>
      </c>
      <c r="V52" s="153" t="s">
        <v>281</v>
      </c>
      <c r="W52" s="155">
        <v>0</v>
      </c>
      <c r="X52" s="155">
        <v>0</v>
      </c>
      <c r="Y52" s="155">
        <v>0</v>
      </c>
      <c r="Z52" s="155">
        <v>3</v>
      </c>
      <c r="AA52" s="155">
        <v>0</v>
      </c>
      <c r="AB52" s="156">
        <v>3</v>
      </c>
      <c r="AC52" s="157">
        <f>IF(AD52/8=ROUNDDOWN(AD52/8,0),AD52/8,ROUNDDOWN(AD52/8,0)+1)</f>
        <v>1</v>
      </c>
      <c r="AD52" s="158">
        <f t="shared" si="20"/>
        <v>6</v>
      </c>
      <c r="AE52" s="149" t="str">
        <f t="shared" si="19"/>
        <v>計</v>
      </c>
      <c r="AF52" s="417"/>
      <c r="AG52" s="159" t="s">
        <v>285</v>
      </c>
      <c r="AH52" s="160">
        <v>1</v>
      </c>
      <c r="AI52" s="160">
        <v>1</v>
      </c>
      <c r="AJ52" s="160">
        <v>1</v>
      </c>
      <c r="AK52" s="160">
        <v>0</v>
      </c>
      <c r="AL52" s="160">
        <v>4</v>
      </c>
      <c r="AM52" s="161">
        <v>0</v>
      </c>
      <c r="AN52" s="163">
        <f>IF(AO52/8=ROUNDDOWN(AO52/8,0),AO52/8,ROUNDDOWN(AO52/8,0)+1)</f>
        <v>1</v>
      </c>
      <c r="AO52" s="162">
        <f>SUM(AH52:AM52)</f>
        <v>7</v>
      </c>
    </row>
    <row r="53" spans="1:41" ht="18" customHeight="1" thickTop="1" thickBot="1">
      <c r="A53" s="19"/>
      <c r="B53" s="19"/>
      <c r="C53" s="23"/>
      <c r="D53" s="23"/>
      <c r="E53" s="276"/>
      <c r="F53" s="312"/>
      <c r="G53" s="51" t="s">
        <v>342</v>
      </c>
      <c r="H53" s="85"/>
      <c r="I53" s="85"/>
      <c r="J53" s="85"/>
      <c r="K53" s="85"/>
      <c r="L53" s="85"/>
      <c r="N53" s="53"/>
      <c r="O53" s="49"/>
      <c r="T53" s="24"/>
      <c r="U53" s="409"/>
      <c r="V53" s="217" t="s">
        <v>285</v>
      </c>
      <c r="W53" s="218">
        <v>0</v>
      </c>
      <c r="X53" s="218">
        <v>4</v>
      </c>
      <c r="Y53" s="218">
        <v>0</v>
      </c>
      <c r="Z53" s="218">
        <v>3</v>
      </c>
      <c r="AA53" s="218">
        <v>0</v>
      </c>
      <c r="AB53" s="222">
        <v>3</v>
      </c>
      <c r="AC53" s="219">
        <f>IF(AD53/8=ROUNDDOWN(AD53/8,0),AD53/8,ROUNDDOWN(AD53/8,0)+1)</f>
        <v>2</v>
      </c>
      <c r="AD53" s="220">
        <f t="shared" si="20"/>
        <v>10</v>
      </c>
      <c r="AE53" s="149" t="str">
        <f t="shared" si="19"/>
        <v>知的</v>
      </c>
      <c r="AF53" s="413"/>
      <c r="AG53" s="182" t="s">
        <v>292</v>
      </c>
      <c r="AH53" s="170">
        <f t="shared" ref="AH53:AO53" si="38">SUM(AH51:AH52)</f>
        <v>2</v>
      </c>
      <c r="AI53" s="170">
        <f t="shared" si="38"/>
        <v>1</v>
      </c>
      <c r="AJ53" s="170">
        <f t="shared" si="38"/>
        <v>1</v>
      </c>
      <c r="AK53" s="170">
        <f t="shared" si="38"/>
        <v>0</v>
      </c>
      <c r="AL53" s="170">
        <f t="shared" si="38"/>
        <v>4</v>
      </c>
      <c r="AM53" s="170">
        <f t="shared" si="38"/>
        <v>2</v>
      </c>
      <c r="AN53" s="166">
        <f t="shared" si="38"/>
        <v>2</v>
      </c>
      <c r="AO53" s="167">
        <f t="shared" si="38"/>
        <v>10</v>
      </c>
    </row>
    <row r="54" spans="1:41" ht="18" customHeight="1" thickTop="1" thickBot="1">
      <c r="A54" s="277"/>
      <c r="B54" s="277"/>
      <c r="C54" s="278"/>
      <c r="D54" s="278"/>
      <c r="E54" s="276"/>
      <c r="F54" s="85"/>
      <c r="G54" s="51"/>
      <c r="H54" s="85"/>
      <c r="I54" s="85"/>
      <c r="J54" s="85"/>
      <c r="K54" s="85"/>
      <c r="L54" s="279"/>
      <c r="T54" s="24"/>
      <c r="U54" s="410"/>
      <c r="V54" s="182" t="s">
        <v>292</v>
      </c>
      <c r="W54" s="170">
        <f t="shared" ref="W54:AD54" si="39">SUM(W52:W53)</f>
        <v>0</v>
      </c>
      <c r="X54" s="170">
        <f t="shared" si="39"/>
        <v>4</v>
      </c>
      <c r="Y54" s="170">
        <f t="shared" si="39"/>
        <v>0</v>
      </c>
      <c r="Z54" s="170">
        <f t="shared" si="39"/>
        <v>6</v>
      </c>
      <c r="AA54" s="170">
        <f t="shared" si="39"/>
        <v>0</v>
      </c>
      <c r="AB54" s="170">
        <f t="shared" si="39"/>
        <v>6</v>
      </c>
      <c r="AC54" s="166">
        <f t="shared" si="39"/>
        <v>3</v>
      </c>
      <c r="AD54" s="167">
        <f t="shared" si="39"/>
        <v>16</v>
      </c>
      <c r="AE54" s="149" t="str">
        <f t="shared" si="19"/>
        <v>情緒</v>
      </c>
      <c r="AF54" s="416" t="s">
        <v>336</v>
      </c>
      <c r="AG54" s="171" t="s">
        <v>281</v>
      </c>
      <c r="AH54" s="154">
        <v>0</v>
      </c>
      <c r="AI54" s="172">
        <v>0</v>
      </c>
      <c r="AJ54" s="173">
        <v>0</v>
      </c>
      <c r="AK54" s="173">
        <v>2</v>
      </c>
      <c r="AL54" s="173">
        <v>0</v>
      </c>
      <c r="AM54" s="173">
        <v>0</v>
      </c>
      <c r="AN54" s="177">
        <f>IF(AO54/8=ROUNDDOWN(AO54/8,0),AO54/8,ROUNDDOWN(AO54/8,0)+1)</f>
        <v>1</v>
      </c>
      <c r="AO54" s="178">
        <f>SUM(AH54:AM54)</f>
        <v>2</v>
      </c>
    </row>
    <row r="55" spans="1:41" ht="18" customHeight="1" thickBot="1">
      <c r="A55" s="277"/>
      <c r="B55" s="277"/>
      <c r="C55" s="278"/>
      <c r="D55" s="278"/>
      <c r="E55" s="276"/>
      <c r="F55" s="313"/>
      <c r="H55" s="85"/>
      <c r="I55" s="85"/>
      <c r="J55" s="85"/>
      <c r="K55" s="85"/>
      <c r="L55" s="85"/>
      <c r="O55" s="52"/>
      <c r="T55" s="24"/>
      <c r="U55" s="408" t="s">
        <v>310</v>
      </c>
      <c r="V55" s="153" t="s">
        <v>281</v>
      </c>
      <c r="W55" s="155">
        <v>1</v>
      </c>
      <c r="X55" s="155">
        <v>0</v>
      </c>
      <c r="Y55" s="155">
        <v>2</v>
      </c>
      <c r="Z55" s="155">
        <v>1</v>
      </c>
      <c r="AA55" s="155">
        <v>3</v>
      </c>
      <c r="AB55" s="156">
        <v>1</v>
      </c>
      <c r="AC55" s="157">
        <v>2</v>
      </c>
      <c r="AD55" s="158">
        <f>SUM(W55:AB55)</f>
        <v>8</v>
      </c>
      <c r="AE55" s="149" t="str">
        <f t="shared" si="19"/>
        <v>計</v>
      </c>
      <c r="AF55" s="417"/>
      <c r="AG55" s="174" t="s">
        <v>285</v>
      </c>
      <c r="AH55" s="176">
        <v>1</v>
      </c>
      <c r="AI55" s="148">
        <v>1</v>
      </c>
      <c r="AJ55" s="175">
        <v>0</v>
      </c>
      <c r="AK55" s="175">
        <v>0</v>
      </c>
      <c r="AL55" s="175">
        <v>1</v>
      </c>
      <c r="AM55" s="175">
        <v>0</v>
      </c>
      <c r="AN55" s="184">
        <f>IF(AO55/8=ROUNDDOWN(AO55/8,0),AO55/8,ROUNDDOWN(AO55/8,0)+1)</f>
        <v>1</v>
      </c>
      <c r="AO55" s="181">
        <f>SUM(AH55:AM55)</f>
        <v>3</v>
      </c>
    </row>
    <row r="56" spans="1:41" ht="18" customHeight="1" thickTop="1" thickBot="1">
      <c r="A56" s="277"/>
      <c r="B56" s="277"/>
      <c r="C56" s="278"/>
      <c r="D56" s="278"/>
      <c r="E56" s="276"/>
      <c r="F56" s="85"/>
      <c r="G56" s="85"/>
      <c r="H56" s="85"/>
      <c r="I56" s="85"/>
      <c r="J56" s="85"/>
      <c r="K56" s="85"/>
      <c r="L56" s="85"/>
      <c r="N56" s="54"/>
      <c r="T56" s="24"/>
      <c r="U56" s="409"/>
      <c r="V56" s="189" t="s">
        <v>285</v>
      </c>
      <c r="W56" s="187">
        <v>0</v>
      </c>
      <c r="X56" s="187">
        <v>0</v>
      </c>
      <c r="Y56" s="187">
        <v>1</v>
      </c>
      <c r="Z56" s="187">
        <v>0</v>
      </c>
      <c r="AA56" s="187">
        <v>2</v>
      </c>
      <c r="AB56" s="190">
        <v>2</v>
      </c>
      <c r="AC56" s="188">
        <f>IF(AD56/8=ROUNDDOWN(AD56/8,0),AD56/8,ROUNDDOWN(AD56/8,0)+1)</f>
        <v>1</v>
      </c>
      <c r="AD56" s="180">
        <f>SUM(W56:AB56)</f>
        <v>5</v>
      </c>
      <c r="AE56" s="149" t="str">
        <f t="shared" si="19"/>
        <v>知的</v>
      </c>
      <c r="AF56" s="413"/>
      <c r="AG56" s="164" t="s">
        <v>287</v>
      </c>
      <c r="AH56" s="165">
        <f t="shared" ref="AH56:AO56" si="40">SUM(AH54:AH55)</f>
        <v>1</v>
      </c>
      <c r="AI56" s="165">
        <f t="shared" si="40"/>
        <v>1</v>
      </c>
      <c r="AJ56" s="165">
        <f t="shared" si="40"/>
        <v>0</v>
      </c>
      <c r="AK56" s="165">
        <f t="shared" si="40"/>
        <v>2</v>
      </c>
      <c r="AL56" s="165">
        <f t="shared" si="40"/>
        <v>1</v>
      </c>
      <c r="AM56" s="165">
        <f t="shared" si="40"/>
        <v>0</v>
      </c>
      <c r="AN56" s="166">
        <f t="shared" si="40"/>
        <v>2</v>
      </c>
      <c r="AO56" s="167">
        <f t="shared" si="40"/>
        <v>5</v>
      </c>
    </row>
    <row r="57" spans="1:41" ht="18" customHeight="1" thickBot="1">
      <c r="T57" s="24"/>
      <c r="U57" s="409"/>
      <c r="V57" s="174" t="s">
        <v>337</v>
      </c>
      <c r="W57" s="175">
        <v>1</v>
      </c>
      <c r="X57" s="175">
        <v>0</v>
      </c>
      <c r="Y57" s="175">
        <v>0</v>
      </c>
      <c r="Z57" s="175">
        <v>0</v>
      </c>
      <c r="AA57" s="175">
        <v>1</v>
      </c>
      <c r="AB57" s="175">
        <v>0</v>
      </c>
      <c r="AC57" s="163">
        <f>IF(AD57/8=ROUNDDOWN(AD57/8,0),AD57/8,ROUNDDOWN(AD57/8,0)+1)</f>
        <v>1</v>
      </c>
      <c r="AD57" s="162">
        <f>SUM(W57:AB57)</f>
        <v>2</v>
      </c>
      <c r="AE57" s="149" t="str">
        <f t="shared" si="19"/>
        <v>情緒</v>
      </c>
      <c r="AF57" s="416" t="s">
        <v>330</v>
      </c>
      <c r="AG57" s="153" t="s">
        <v>281</v>
      </c>
      <c r="AH57" s="156">
        <v>0</v>
      </c>
      <c r="AI57" s="156">
        <v>0</v>
      </c>
      <c r="AJ57" s="156">
        <v>0</v>
      </c>
      <c r="AK57" s="156">
        <v>0</v>
      </c>
      <c r="AL57" s="156">
        <v>1</v>
      </c>
      <c r="AM57" s="156">
        <v>0</v>
      </c>
      <c r="AN57" s="157">
        <f>IF(AO57/8=ROUNDDOWN(AO57/8,0),AO57/8,ROUNDDOWN(AO57/8,0)+1)</f>
        <v>1</v>
      </c>
      <c r="AO57" s="158">
        <f>SUM(AH57:AM57)</f>
        <v>1</v>
      </c>
    </row>
    <row r="58" spans="1:41" ht="18" customHeight="1" thickTop="1" thickBot="1">
      <c r="P58" s="55"/>
      <c r="T58" s="24"/>
      <c r="U58" s="410"/>
      <c r="V58" s="182" t="s">
        <v>292</v>
      </c>
      <c r="W58" s="170">
        <f t="shared" ref="W58:AD58" si="41">SUM(W55:W57)</f>
        <v>2</v>
      </c>
      <c r="X58" s="170">
        <f t="shared" si="41"/>
        <v>0</v>
      </c>
      <c r="Y58" s="170">
        <f t="shared" si="41"/>
        <v>3</v>
      </c>
      <c r="Z58" s="170">
        <f t="shared" si="41"/>
        <v>1</v>
      </c>
      <c r="AA58" s="170">
        <f t="shared" si="41"/>
        <v>6</v>
      </c>
      <c r="AB58" s="170">
        <f t="shared" si="41"/>
        <v>3</v>
      </c>
      <c r="AC58" s="166">
        <f t="shared" si="41"/>
        <v>4</v>
      </c>
      <c r="AD58" s="167">
        <f t="shared" si="41"/>
        <v>15</v>
      </c>
      <c r="AE58" s="149" t="str">
        <f t="shared" si="19"/>
        <v>病弱</v>
      </c>
      <c r="AF58" s="413"/>
      <c r="AG58" s="164" t="s">
        <v>292</v>
      </c>
      <c r="AH58" s="165">
        <f t="shared" ref="AH58:AM58" si="42">SUM(AH57)</f>
        <v>0</v>
      </c>
      <c r="AI58" s="165">
        <f t="shared" si="42"/>
        <v>0</v>
      </c>
      <c r="AJ58" s="165">
        <f t="shared" si="42"/>
        <v>0</v>
      </c>
      <c r="AK58" s="165">
        <f t="shared" si="42"/>
        <v>0</v>
      </c>
      <c r="AL58" s="165">
        <f t="shared" si="42"/>
        <v>1</v>
      </c>
      <c r="AM58" s="165">
        <f t="shared" si="42"/>
        <v>0</v>
      </c>
      <c r="AN58" s="166">
        <f>SUM(AN57)</f>
        <v>1</v>
      </c>
      <c r="AO58" s="167">
        <f>SUM(AO57)</f>
        <v>1</v>
      </c>
    </row>
    <row r="59" spans="1:41" ht="18" customHeight="1">
      <c r="H59" s="56"/>
      <c r="I59" s="50"/>
      <c r="J59" s="57"/>
      <c r="K59" s="55"/>
      <c r="L59" s="55"/>
      <c r="M59" s="55"/>
      <c r="N59" s="55"/>
      <c r="O59" s="55"/>
      <c r="Q59" s="55"/>
      <c r="R59" s="55"/>
      <c r="S59" s="55"/>
      <c r="T59" s="24"/>
      <c r="U59" s="416" t="s">
        <v>312</v>
      </c>
      <c r="V59" s="153" t="s">
        <v>281</v>
      </c>
      <c r="W59" s="155">
        <v>0</v>
      </c>
      <c r="X59" s="155">
        <v>0</v>
      </c>
      <c r="Y59" s="310">
        <v>1</v>
      </c>
      <c r="Z59" s="155">
        <v>0</v>
      </c>
      <c r="AA59" s="155">
        <v>2</v>
      </c>
      <c r="AB59" s="156">
        <v>2</v>
      </c>
      <c r="AC59" s="157">
        <f>IF(AD59/8=ROUNDDOWN(AD59/8,0),AD59/8,ROUNDDOWN(AD59/8,0)+1)</f>
        <v>1</v>
      </c>
      <c r="AD59" s="158">
        <f>SUM(W59:AB59)</f>
        <v>5</v>
      </c>
      <c r="AE59" s="149" t="str">
        <f t="shared" si="19"/>
        <v>計</v>
      </c>
      <c r="AF59" s="416" t="s">
        <v>331</v>
      </c>
      <c r="AG59" s="171" t="s">
        <v>281</v>
      </c>
      <c r="AH59" s="154">
        <v>0</v>
      </c>
      <c r="AI59" s="154">
        <v>0</v>
      </c>
      <c r="AJ59" s="172">
        <v>1</v>
      </c>
      <c r="AK59" s="173">
        <v>0</v>
      </c>
      <c r="AL59" s="173">
        <v>1</v>
      </c>
      <c r="AM59" s="173">
        <v>1</v>
      </c>
      <c r="AN59" s="157">
        <f>IF(AO59/8=ROUNDDOWN(AO59/8,0),AO59/8,ROUNDDOWN(AO59/8,0)+1)</f>
        <v>1</v>
      </c>
      <c r="AO59" s="158">
        <f>SUM(AH59:AM59)</f>
        <v>3</v>
      </c>
    </row>
    <row r="60" spans="1:41" ht="18" customHeight="1" thickBot="1">
      <c r="U60" s="417"/>
      <c r="V60" s="159" t="s">
        <v>285</v>
      </c>
      <c r="W60" s="161">
        <v>5</v>
      </c>
      <c r="X60" s="161">
        <v>5</v>
      </c>
      <c r="Y60" s="161">
        <v>1</v>
      </c>
      <c r="Z60" s="161">
        <v>1</v>
      </c>
      <c r="AA60" s="161">
        <v>2</v>
      </c>
      <c r="AB60" s="160">
        <v>3</v>
      </c>
      <c r="AC60" s="163">
        <f>IF(AD60/8=ROUNDDOWN(AD60/8,0),AD60/8,ROUNDDOWN(AD60/8,0)+1)</f>
        <v>3</v>
      </c>
      <c r="AD60" s="162">
        <f>SUM(W60:AB60)</f>
        <v>17</v>
      </c>
      <c r="AE60" s="149" t="str">
        <f t="shared" si="19"/>
        <v>知的</v>
      </c>
      <c r="AF60" s="417"/>
      <c r="AG60" s="159" t="s">
        <v>285</v>
      </c>
      <c r="AH60" s="161">
        <v>2</v>
      </c>
      <c r="AI60" s="161">
        <v>1</v>
      </c>
      <c r="AJ60" s="161">
        <v>0</v>
      </c>
      <c r="AK60" s="161">
        <v>1</v>
      </c>
      <c r="AL60" s="161">
        <v>2</v>
      </c>
      <c r="AM60" s="161">
        <v>4</v>
      </c>
      <c r="AN60" s="163">
        <f>IF(AO60/8=ROUNDDOWN(AO60/8,0),AO60/8,ROUNDDOWN(AO60/8,0)+1)</f>
        <v>2</v>
      </c>
      <c r="AO60" s="162">
        <f>SUM(AH60:AM60)</f>
        <v>10</v>
      </c>
    </row>
    <row r="61" spans="1:41" ht="18" customHeight="1" thickTop="1" thickBot="1">
      <c r="U61" s="418"/>
      <c r="V61" s="164" t="s">
        <v>292</v>
      </c>
      <c r="W61" s="170">
        <f t="shared" ref="W61:AD61" si="43">SUM(W59:W60)</f>
        <v>5</v>
      </c>
      <c r="X61" s="170">
        <f t="shared" si="43"/>
        <v>5</v>
      </c>
      <c r="Y61" s="170">
        <f t="shared" si="43"/>
        <v>2</v>
      </c>
      <c r="Z61" s="170">
        <f t="shared" si="43"/>
        <v>1</v>
      </c>
      <c r="AA61" s="170">
        <f t="shared" si="43"/>
        <v>4</v>
      </c>
      <c r="AB61" s="170">
        <f t="shared" si="43"/>
        <v>5</v>
      </c>
      <c r="AC61" s="166">
        <f t="shared" si="43"/>
        <v>4</v>
      </c>
      <c r="AD61" s="167">
        <f t="shared" si="43"/>
        <v>22</v>
      </c>
      <c r="AE61" s="149" t="str">
        <f t="shared" si="19"/>
        <v>情緒</v>
      </c>
      <c r="AF61" s="417"/>
      <c r="AG61" s="360" t="s">
        <v>337</v>
      </c>
      <c r="AH61" s="365">
        <v>1</v>
      </c>
      <c r="AI61" s="365">
        <v>0</v>
      </c>
      <c r="AJ61" s="365">
        <v>0</v>
      </c>
      <c r="AK61" s="365">
        <v>0</v>
      </c>
      <c r="AL61" s="365">
        <v>0</v>
      </c>
      <c r="AM61" s="365">
        <v>0</v>
      </c>
      <c r="AN61" s="366">
        <f>IF(AO61/8=ROUNDDOWN(AO61/8,0),AO61/8,ROUNDDOWN(AO61/8,0)+1)</f>
        <v>1</v>
      </c>
      <c r="AO61" s="253">
        <f>SUM(AH61:AM61)</f>
        <v>1</v>
      </c>
    </row>
    <row r="62" spans="1:41" ht="18" customHeight="1" thickTop="1" thickBot="1">
      <c r="U62" s="416" t="s">
        <v>313</v>
      </c>
      <c r="V62" s="297" t="s">
        <v>281</v>
      </c>
      <c r="W62" s="156">
        <v>0</v>
      </c>
      <c r="X62" s="156">
        <v>0</v>
      </c>
      <c r="Y62" s="156">
        <v>0</v>
      </c>
      <c r="Z62" s="156">
        <v>0</v>
      </c>
      <c r="AA62" s="156">
        <v>0</v>
      </c>
      <c r="AB62" s="156">
        <v>2</v>
      </c>
      <c r="AC62" s="157">
        <f>IF(AD62/8=ROUNDDOWN(AD62/8,0),AD62/8,ROUNDDOWN(AD62/8,0)+1)</f>
        <v>1</v>
      </c>
      <c r="AD62" s="158">
        <f>SUM(W62:AB62)</f>
        <v>2</v>
      </c>
      <c r="AE62" s="149" t="str">
        <f t="shared" si="19"/>
        <v>計</v>
      </c>
      <c r="AF62" s="418"/>
      <c r="AG62" s="164" t="s">
        <v>292</v>
      </c>
      <c r="AH62" s="165">
        <f>SUM(AH59:AH61)</f>
        <v>3</v>
      </c>
      <c r="AI62" s="165">
        <f t="shared" ref="AI62:AM62" si="44">SUM(AI59:AI61)</f>
        <v>1</v>
      </c>
      <c r="AJ62" s="165">
        <f t="shared" si="44"/>
        <v>1</v>
      </c>
      <c r="AK62" s="165">
        <f t="shared" si="44"/>
        <v>1</v>
      </c>
      <c r="AL62" s="165">
        <f t="shared" si="44"/>
        <v>3</v>
      </c>
      <c r="AM62" s="165">
        <f t="shared" si="44"/>
        <v>5</v>
      </c>
      <c r="AN62" s="166">
        <f>SUM(AN59:AN61)</f>
        <v>4</v>
      </c>
      <c r="AO62" s="167">
        <f>SUM(AO59:AO61)</f>
        <v>14</v>
      </c>
    </row>
    <row r="63" spans="1:41" ht="18" customHeight="1" thickBot="1">
      <c r="U63" s="417"/>
      <c r="V63" s="183" t="s">
        <v>285</v>
      </c>
      <c r="W63" s="160">
        <v>0</v>
      </c>
      <c r="X63" s="160">
        <v>0</v>
      </c>
      <c r="Y63" s="160">
        <v>0</v>
      </c>
      <c r="Z63" s="160">
        <v>0</v>
      </c>
      <c r="AA63" s="160">
        <v>1</v>
      </c>
      <c r="AB63" s="160">
        <v>1</v>
      </c>
      <c r="AC63" s="163">
        <f>IF(AD63/8=ROUNDDOWN(AD63/8,0),AD63/8,ROUNDDOWN(AD63/8,0)+1)</f>
        <v>1</v>
      </c>
      <c r="AD63" s="162">
        <f>SUM(W63:AB63)</f>
        <v>2</v>
      </c>
      <c r="AE63" s="149" t="str">
        <f t="shared" si="19"/>
        <v>知的</v>
      </c>
      <c r="AF63" s="416" t="s">
        <v>332</v>
      </c>
      <c r="AG63" s="171" t="s">
        <v>281</v>
      </c>
      <c r="AH63" s="154">
        <v>0</v>
      </c>
      <c r="AI63" s="154">
        <v>0</v>
      </c>
      <c r="AJ63" s="154">
        <v>0</v>
      </c>
      <c r="AK63" s="154">
        <v>0</v>
      </c>
      <c r="AL63" s="154">
        <v>0</v>
      </c>
      <c r="AM63" s="154">
        <v>1</v>
      </c>
      <c r="AN63" s="157">
        <f>IF(AO63/8=ROUNDDOWN(AO63/8,0),AO63/8,ROUNDDOWN(AO63/8,0)+1)</f>
        <v>1</v>
      </c>
      <c r="AO63" s="158">
        <f>SUM(AH63:AM63)</f>
        <v>1</v>
      </c>
    </row>
    <row r="64" spans="1:41" ht="18" customHeight="1" thickTop="1" thickBot="1">
      <c r="U64" s="418"/>
      <c r="V64" s="182" t="s">
        <v>292</v>
      </c>
      <c r="W64" s="170">
        <f t="shared" ref="W64:AD64" si="45">SUM(W62:W63)</f>
        <v>0</v>
      </c>
      <c r="X64" s="170">
        <f t="shared" si="45"/>
        <v>0</v>
      </c>
      <c r="Y64" s="170">
        <f t="shared" si="45"/>
        <v>0</v>
      </c>
      <c r="Z64" s="170">
        <f t="shared" si="45"/>
        <v>0</v>
      </c>
      <c r="AA64" s="170">
        <f t="shared" si="45"/>
        <v>1</v>
      </c>
      <c r="AB64" s="170">
        <f t="shared" si="45"/>
        <v>3</v>
      </c>
      <c r="AC64" s="166">
        <f t="shared" si="45"/>
        <v>2</v>
      </c>
      <c r="AD64" s="167">
        <f t="shared" si="45"/>
        <v>4</v>
      </c>
      <c r="AE64" s="149" t="str">
        <f t="shared" si="19"/>
        <v>情緒</v>
      </c>
      <c r="AF64" s="417"/>
      <c r="AG64" s="174" t="s">
        <v>285</v>
      </c>
      <c r="AH64" s="176">
        <v>0</v>
      </c>
      <c r="AI64" s="176">
        <v>0</v>
      </c>
      <c r="AJ64" s="176">
        <v>0</v>
      </c>
      <c r="AK64" s="176">
        <v>0</v>
      </c>
      <c r="AL64" s="176">
        <v>1</v>
      </c>
      <c r="AM64" s="176">
        <v>0</v>
      </c>
      <c r="AN64" s="163">
        <f>IF(AO64/8=ROUNDDOWN(AO64/8,0),AO64/8,ROUNDDOWN(AO64/8,0)+1)</f>
        <v>1</v>
      </c>
      <c r="AO64" s="162">
        <f>SUM(AH64:AM64)</f>
        <v>1</v>
      </c>
    </row>
    <row r="65" spans="21:41" ht="18" customHeight="1" thickTop="1" thickBot="1">
      <c r="U65" s="408" t="s">
        <v>339</v>
      </c>
      <c r="V65" s="171" t="s">
        <v>298</v>
      </c>
      <c r="W65" s="173">
        <v>0</v>
      </c>
      <c r="X65" s="173">
        <v>1</v>
      </c>
      <c r="Y65" s="173">
        <v>1</v>
      </c>
      <c r="Z65" s="173">
        <v>0</v>
      </c>
      <c r="AA65" s="173"/>
      <c r="AB65" s="173">
        <v>0</v>
      </c>
      <c r="AC65" s="177">
        <f>IF(AD65/8=ROUNDDOWN(AD65/8,0),AD65/8,ROUNDDOWN(AD65/8,0)+1)</f>
        <v>1</v>
      </c>
      <c r="AD65" s="158">
        <f>SUM(W65:AB65)</f>
        <v>2</v>
      </c>
      <c r="AE65" s="149" t="str">
        <f t="shared" si="19"/>
        <v>計</v>
      </c>
      <c r="AF65" s="413"/>
      <c r="AG65" s="182" t="s">
        <v>292</v>
      </c>
      <c r="AH65" s="170">
        <f>SUM(AH63:AH64)</f>
        <v>0</v>
      </c>
      <c r="AI65" s="170">
        <f t="shared" ref="AI65:AN65" si="46">SUM(AI63:AI64)</f>
        <v>0</v>
      </c>
      <c r="AJ65" s="170">
        <f t="shared" si="46"/>
        <v>0</v>
      </c>
      <c r="AK65" s="170">
        <f t="shared" si="46"/>
        <v>0</v>
      </c>
      <c r="AL65" s="170">
        <f t="shared" si="46"/>
        <v>1</v>
      </c>
      <c r="AM65" s="191">
        <f t="shared" si="46"/>
        <v>1</v>
      </c>
      <c r="AN65" s="192">
        <f t="shared" si="46"/>
        <v>2</v>
      </c>
      <c r="AO65" s="167">
        <f>SUM(AO63:AO64)</f>
        <v>2</v>
      </c>
    </row>
    <row r="66" spans="21:41" ht="18" customHeight="1" thickBot="1">
      <c r="U66" s="409"/>
      <c r="V66" s="174" t="s">
        <v>285</v>
      </c>
      <c r="W66" s="175">
        <v>0</v>
      </c>
      <c r="X66" s="175">
        <v>1</v>
      </c>
      <c r="Y66" s="175">
        <v>1</v>
      </c>
      <c r="Z66" s="175">
        <v>0</v>
      </c>
      <c r="AA66" s="175">
        <v>1</v>
      </c>
      <c r="AB66" s="175">
        <v>1</v>
      </c>
      <c r="AC66" s="184">
        <f>IF(AD66/8=ROUNDDOWN(AD66/8,0),AD66/8,ROUNDDOWN(AD66/8,0)+1)</f>
        <v>1</v>
      </c>
      <c r="AD66" s="162">
        <f>SUM(W66:AB66)</f>
        <v>4</v>
      </c>
      <c r="AE66" s="149" t="str">
        <f t="shared" si="19"/>
        <v>知的</v>
      </c>
      <c r="AF66" s="296" t="s">
        <v>308</v>
      </c>
      <c r="AG66" s="194">
        <f>COUNTIF($V$6:$V$67,AF66)+COUNTIF($AG$6:$AG$64,AF66)</f>
        <v>39</v>
      </c>
      <c r="AH66" s="195">
        <f>SUMIF(($V$6:$V$67),$AF66,(W$6:W$67))+SUMIF(($AG$6:$AG$65),$AF66,(AH$6:AH$65))</f>
        <v>31</v>
      </c>
      <c r="AI66" s="195">
        <f t="shared" ref="AI66:AM70" si="47">SUMIF(($V$6:$V$67),$AF66,(X$6:X$67))+SUMIF(($AG$6:$AG$65),$AF66,(AI$6:AI$65))</f>
        <v>17</v>
      </c>
      <c r="AJ66" s="195">
        <f t="shared" si="47"/>
        <v>31</v>
      </c>
      <c r="AK66" s="195">
        <f t="shared" si="47"/>
        <v>41</v>
      </c>
      <c r="AL66" s="195">
        <f t="shared" si="47"/>
        <v>36</v>
      </c>
      <c r="AM66" s="195">
        <f t="shared" si="47"/>
        <v>39</v>
      </c>
      <c r="AN66" s="196">
        <f>SUMIF(($V$6:$V$67),$AF66,(AC$6:AC$67))+SUMIF(($AG$6:$AG$65),$AF66,(AN$6:AN$65))</f>
        <v>45</v>
      </c>
      <c r="AO66" s="197">
        <f>SUMIF(($V$6:$V$67),$AF66,(AD$6:AD$67))+SUMIF(($AG$6:$AG$65),$AF66,(AO$6:AO$65))</f>
        <v>195</v>
      </c>
    </row>
    <row r="67" spans="21:41" ht="18" customHeight="1" thickTop="1" thickBot="1">
      <c r="U67" s="410"/>
      <c r="V67" s="164" t="s">
        <v>287</v>
      </c>
      <c r="W67" s="165">
        <f t="shared" ref="W67:AC67" si="48">SUM(W65:W66)</f>
        <v>0</v>
      </c>
      <c r="X67" s="165">
        <f t="shared" si="48"/>
        <v>2</v>
      </c>
      <c r="Y67" s="165">
        <f t="shared" si="48"/>
        <v>2</v>
      </c>
      <c r="Z67" s="165">
        <f t="shared" si="48"/>
        <v>0</v>
      </c>
      <c r="AA67" s="165">
        <f t="shared" si="48"/>
        <v>1</v>
      </c>
      <c r="AB67" s="165">
        <f t="shared" si="48"/>
        <v>1</v>
      </c>
      <c r="AC67" s="166">
        <f t="shared" si="48"/>
        <v>2</v>
      </c>
      <c r="AD67" s="167">
        <f>SUM(W67:AB67)</f>
        <v>6</v>
      </c>
      <c r="AE67" s="149" t="str">
        <f>V65</f>
        <v>知的</v>
      </c>
      <c r="AF67" s="198" t="s">
        <v>338</v>
      </c>
      <c r="AG67" s="199">
        <f>COUNTIF($V$6:$V$67,AF67)+COUNTIF($AG$6:$AG$64,AF67)</f>
        <v>38</v>
      </c>
      <c r="AH67" s="200">
        <f>SUMIF(($V$6:$V$67),$AF67,(W$6:W$67))+SUMIF(($AG$6:$AG$65),$AF67,(AH$6:AH$65))</f>
        <v>44</v>
      </c>
      <c r="AI67" s="200">
        <f t="shared" si="47"/>
        <v>53</v>
      </c>
      <c r="AJ67" s="200">
        <f t="shared" si="47"/>
        <v>48</v>
      </c>
      <c r="AK67" s="200">
        <f t="shared" si="47"/>
        <v>61</v>
      </c>
      <c r="AL67" s="200">
        <f t="shared" si="47"/>
        <v>55</v>
      </c>
      <c r="AM67" s="200">
        <f t="shared" si="47"/>
        <v>61</v>
      </c>
      <c r="AN67" s="201">
        <f>SUMIF(($V$6:$V$67),$AF67,(AC$6:AC$67))+SUMIF(($AG$6:$AG$65),$AF67,(AN$6:AN$65))</f>
        <v>60</v>
      </c>
      <c r="AO67" s="202">
        <f>SUMIF(($V$6:$V$67),$AF67,(AD$6:AD$67))+SUMIF(($AG$6:$AG$64),$AF67,(AO$6:AO$64))</f>
        <v>322</v>
      </c>
    </row>
    <row r="68" spans="21:41" ht="18" customHeight="1">
      <c r="AE68" s="149" t="str">
        <f>V66</f>
        <v>情緒</v>
      </c>
      <c r="AF68" s="198" t="s">
        <v>311</v>
      </c>
      <c r="AG68" s="199">
        <f>COUNTIF($V$6:$V$67,AF68)+COUNTIF($AG$6:$AG$64,AF68)</f>
        <v>2</v>
      </c>
      <c r="AH68" s="200">
        <f>SUMIF(($V$6:$V$67),$AF68,(W$6:W$67))+SUMIF(($AG$6:$AG$65),$AF68,(AH$6:AH$65))</f>
        <v>1</v>
      </c>
      <c r="AI68" s="200">
        <f t="shared" si="47"/>
        <v>0</v>
      </c>
      <c r="AJ68" s="200">
        <f t="shared" si="47"/>
        <v>0</v>
      </c>
      <c r="AK68" s="200">
        <f t="shared" si="47"/>
        <v>0</v>
      </c>
      <c r="AL68" s="200">
        <f t="shared" si="47"/>
        <v>1</v>
      </c>
      <c r="AM68" s="200">
        <f t="shared" si="47"/>
        <v>1</v>
      </c>
      <c r="AN68" s="201">
        <f>SUMIF(($V$6:$V$67),$AF68,(AC$6:AC$67))+SUMIF(($AG$6:$AG$65),$AF68,(AN$6:AN$65))</f>
        <v>2</v>
      </c>
      <c r="AO68" s="202">
        <f>SUMIF(($V$6:$V$67),$AF68,(AD$6:AD$67))+SUMIF(($AG$6:$AG$65),$AF68,(AO$6:AO$65))</f>
        <v>3</v>
      </c>
    </row>
    <row r="69" spans="21:41" ht="18" customHeight="1">
      <c r="AE69" s="149" t="str">
        <f>V67</f>
        <v>計</v>
      </c>
      <c r="AF69" s="203" t="s">
        <v>340</v>
      </c>
      <c r="AG69" s="199">
        <f>COUNTIF($V$6:$V$67,AF69)+COUNTIF($AG$6:$AG$64,AF69)</f>
        <v>3</v>
      </c>
      <c r="AH69" s="200">
        <f>SUMIF(($V$6:$V$67),$AF69,(W$6:W$67))+SUMIF(($AG$6:$AG$65),$AF69,(AH$6:AH$65))</f>
        <v>2</v>
      </c>
      <c r="AI69" s="200">
        <f t="shared" si="47"/>
        <v>1</v>
      </c>
      <c r="AJ69" s="200">
        <f t="shared" si="47"/>
        <v>0</v>
      </c>
      <c r="AK69" s="200">
        <f t="shared" si="47"/>
        <v>0</v>
      </c>
      <c r="AL69" s="200">
        <f t="shared" si="47"/>
        <v>1</v>
      </c>
      <c r="AM69" s="200">
        <f t="shared" si="47"/>
        <v>0</v>
      </c>
      <c r="AN69" s="201">
        <f>SUMIF(($V$6:$V$67),$AF69,(AC$6:AC$67))+SUMIF(($AG$6:$AG$65),$AF69,(AN$6:AN$65))</f>
        <v>3</v>
      </c>
      <c r="AO69" s="202">
        <f>SUMIF(($V$6:$V$67),$AF69,(AD$6:AD$67))+SUMIF(($AG$6:$AG$65),$AF69,(AO$6:AO$65))</f>
        <v>4</v>
      </c>
    </row>
    <row r="70" spans="21:41" ht="18" customHeight="1" thickBot="1">
      <c r="AE70" s="149"/>
      <c r="AF70" s="204" t="s">
        <v>343</v>
      </c>
      <c r="AG70" s="205">
        <f>COUNTIF($V$6:$V$67,AF70)+COUNTIF($AG$6:$AG$64,AF70)</f>
        <v>1</v>
      </c>
      <c r="AH70" s="206">
        <f>SUMIF(($V$6:$V$67),$AF70,(W$6:W$67))+SUMIF(($AG$6:$AG$65),$AF70,(AH$6:AH$65))</f>
        <v>0</v>
      </c>
      <c r="AI70" s="206">
        <f t="shared" si="47"/>
        <v>0</v>
      </c>
      <c r="AJ70" s="206">
        <f t="shared" si="47"/>
        <v>1</v>
      </c>
      <c r="AK70" s="206">
        <f t="shared" si="47"/>
        <v>0</v>
      </c>
      <c r="AL70" s="206">
        <f t="shared" si="47"/>
        <v>0</v>
      </c>
      <c r="AM70" s="206">
        <f t="shared" si="47"/>
        <v>0</v>
      </c>
      <c r="AN70" s="207">
        <f>SUMIF(($V$6:$V$67),$AF70,(AC$6:AC$67))+SUMIF(($AG$6:$AG$64),$AF70,(AN$6:AN$64))</f>
        <v>1</v>
      </c>
      <c r="AO70" s="208">
        <f>SUMIF(($V$6:$V$67),$AF70,(AD$6:AD$67))+SUMIF(($AG$6:$AG$65),$AF70,(AO$6:AO$65))</f>
        <v>1</v>
      </c>
    </row>
    <row r="71" spans="21:41" ht="18" customHeight="1">
      <c r="AE71" s="149" t="str">
        <f>AG6</f>
        <v>知的</v>
      </c>
      <c r="AF71" s="411" t="s">
        <v>341</v>
      </c>
      <c r="AG71" s="412"/>
      <c r="AH71" s="209"/>
      <c r="AI71" s="176"/>
      <c r="AJ71" s="176"/>
      <c r="AK71" s="176"/>
      <c r="AL71" s="176"/>
      <c r="AM71" s="176"/>
      <c r="AN71" s="184"/>
      <c r="AO71" s="181"/>
    </row>
    <row r="72" spans="21:41" ht="18" customHeight="1" thickBot="1">
      <c r="U72" s="148"/>
      <c r="AE72" s="149" t="str">
        <f>AG7</f>
        <v>情緒</v>
      </c>
      <c r="AF72" s="413"/>
      <c r="AG72" s="414"/>
      <c r="AH72" s="210">
        <f>SUM(AH66:AH70)</f>
        <v>78</v>
      </c>
      <c r="AI72" s="211">
        <f t="shared" ref="AI72:AM72" si="49">SUM(AI66:AI70)</f>
        <v>71</v>
      </c>
      <c r="AJ72" s="211">
        <f t="shared" si="49"/>
        <v>80</v>
      </c>
      <c r="AK72" s="211">
        <f t="shared" si="49"/>
        <v>102</v>
      </c>
      <c r="AL72" s="211">
        <f t="shared" si="49"/>
        <v>93</v>
      </c>
      <c r="AM72" s="211">
        <f t="shared" si="49"/>
        <v>101</v>
      </c>
      <c r="AN72" s="212">
        <f>SUM(AN66:AN70)</f>
        <v>111</v>
      </c>
      <c r="AO72" s="213">
        <f>SUM(AO66:AO70)</f>
        <v>525</v>
      </c>
    </row>
    <row r="73" spans="21:41" ht="18" customHeight="1">
      <c r="U73" s="215"/>
      <c r="V73" s="148"/>
      <c r="W73" s="216"/>
      <c r="X73" s="216"/>
      <c r="Y73" s="216"/>
      <c r="AE73" s="149" t="str">
        <f>AG8</f>
        <v>計</v>
      </c>
      <c r="AF73" s="214"/>
    </row>
    <row r="74" spans="21:41" ht="18" customHeight="1"/>
    <row r="75" spans="21:41" ht="18" customHeight="1"/>
    <row r="76" spans="21:41" ht="18" customHeight="1"/>
    <row r="77" spans="21:41" ht="18" customHeight="1"/>
    <row r="78" spans="21:41" ht="18" customHeight="1">
      <c r="AF78" s="144"/>
    </row>
    <row r="79" spans="21:41" ht="18" customHeight="1">
      <c r="AF79" s="144"/>
    </row>
    <row r="80" spans="21:41" ht="18" customHeight="1">
      <c r="AF80" s="144"/>
    </row>
    <row r="81" spans="32:32" ht="18" customHeight="1">
      <c r="AF81" s="144"/>
    </row>
    <row r="82" spans="32:32" ht="18" customHeight="1">
      <c r="AF82" s="144"/>
    </row>
    <row r="83" spans="32:32" ht="18" customHeight="1">
      <c r="AF83" s="144"/>
    </row>
    <row r="84" spans="32:32" ht="18" customHeight="1">
      <c r="AF84" s="144"/>
    </row>
    <row r="85" spans="32:32" ht="18" customHeight="1">
      <c r="AF85" s="144"/>
    </row>
    <row r="86" spans="32:32" ht="18" customHeight="1">
      <c r="AF86" s="144"/>
    </row>
    <row r="87" spans="32:32" ht="18" customHeight="1">
      <c r="AF87" s="144"/>
    </row>
    <row r="88" spans="32:32" ht="18" customHeight="1">
      <c r="AF88" s="144"/>
    </row>
    <row r="89" spans="32:32" ht="18" customHeight="1">
      <c r="AF89" s="144"/>
    </row>
    <row r="90" spans="32:32" ht="18" customHeight="1"/>
    <row r="91" spans="32:32" ht="18" customHeight="1"/>
    <row r="92" spans="32:32" ht="18" customHeight="1"/>
    <row r="93" spans="32:32" ht="18" customHeight="1"/>
  </sheetData>
  <mergeCells count="88">
    <mergeCell ref="S45:S46"/>
    <mergeCell ref="Q45:Q46"/>
    <mergeCell ref="R45:R46"/>
    <mergeCell ref="O45:O46"/>
    <mergeCell ref="P45:P46"/>
    <mergeCell ref="N45:N46"/>
    <mergeCell ref="I45:I46"/>
    <mergeCell ref="J45:J46"/>
    <mergeCell ref="K45:K46"/>
    <mergeCell ref="L45:L46"/>
    <mergeCell ref="M45:M46"/>
    <mergeCell ref="A45:A46"/>
    <mergeCell ref="B45:B46"/>
    <mergeCell ref="E45:E46"/>
    <mergeCell ref="A2:G2"/>
    <mergeCell ref="A3:B4"/>
    <mergeCell ref="E3:S3"/>
    <mergeCell ref="E4:E5"/>
    <mergeCell ref="F4:G4"/>
    <mergeCell ref="H4:I4"/>
    <mergeCell ref="J4:K4"/>
    <mergeCell ref="L4:M4"/>
    <mergeCell ref="N4:O4"/>
    <mergeCell ref="P4:Q4"/>
    <mergeCell ref="F45:F46"/>
    <mergeCell ref="G45:G46"/>
    <mergeCell ref="H45:H46"/>
    <mergeCell ref="AK2:AO2"/>
    <mergeCell ref="U3:AD3"/>
    <mergeCell ref="AF3:AO3"/>
    <mergeCell ref="U4:U5"/>
    <mergeCell ref="V4:V5"/>
    <mergeCell ref="W4:W5"/>
    <mergeCell ref="X4:X5"/>
    <mergeCell ref="Y4:Y5"/>
    <mergeCell ref="Z4:Z5"/>
    <mergeCell ref="AA4:AA5"/>
    <mergeCell ref="AB4:AB5"/>
    <mergeCell ref="AC4:AD4"/>
    <mergeCell ref="AF4:AF5"/>
    <mergeCell ref="AI4:AI5"/>
    <mergeCell ref="AJ4:AJ5"/>
    <mergeCell ref="AK4:AK5"/>
    <mergeCell ref="AL4:AL5"/>
    <mergeCell ref="AM4:AM5"/>
    <mergeCell ref="AN4:AO4"/>
    <mergeCell ref="U40:U42"/>
    <mergeCell ref="U9:U11"/>
    <mergeCell ref="AF9:AF12"/>
    <mergeCell ref="U12:U14"/>
    <mergeCell ref="AF13:AF15"/>
    <mergeCell ref="U15:U17"/>
    <mergeCell ref="AF16:AF18"/>
    <mergeCell ref="U18:U20"/>
    <mergeCell ref="AF19:AF21"/>
    <mergeCell ref="AF22:AF24"/>
    <mergeCell ref="U6:U8"/>
    <mergeCell ref="U21:U23"/>
    <mergeCell ref="AF71:AG72"/>
    <mergeCell ref="AH4:AH5"/>
    <mergeCell ref="AG4:AG5"/>
    <mergeCell ref="AF6:AF8"/>
    <mergeCell ref="U43:U45"/>
    <mergeCell ref="AF44:AF46"/>
    <mergeCell ref="U46:U48"/>
    <mergeCell ref="AF47:AF50"/>
    <mergeCell ref="U49:U51"/>
    <mergeCell ref="AF51:AF53"/>
    <mergeCell ref="U52:U54"/>
    <mergeCell ref="AF54:AF56"/>
    <mergeCell ref="U55:U58"/>
    <mergeCell ref="AF57:AF58"/>
    <mergeCell ref="AF59:AF62"/>
    <mergeCell ref="U59:U61"/>
    <mergeCell ref="U62:U64"/>
    <mergeCell ref="AF63:AF65"/>
    <mergeCell ref="U65:U67"/>
    <mergeCell ref="U24:U26"/>
    <mergeCell ref="AF25:AF27"/>
    <mergeCell ref="U27:U30"/>
    <mergeCell ref="AF28:AF30"/>
    <mergeCell ref="AF31:AF33"/>
    <mergeCell ref="U31:U33"/>
    <mergeCell ref="AF34:AF36"/>
    <mergeCell ref="U34:U36"/>
    <mergeCell ref="AF37:AF39"/>
    <mergeCell ref="U37:U39"/>
    <mergeCell ref="AF40:AF43"/>
  </mergeCells>
  <phoneticPr fontId="2"/>
  <conditionalFormatting sqref="H25">
    <cfRule type="expression" dxfId="31" priority="6" stopIfTrue="1">
      <formula>ROUNDUP(I25/35,0)&gt;ROUNDUP(I25/40,0)</formula>
    </cfRule>
  </conditionalFormatting>
  <conditionalFormatting sqref="P26">
    <cfRule type="expression" dxfId="30" priority="7" stopIfTrue="1">
      <formula>ROUNDUP(Q26/35,0)&gt;ROUNDUP(Q26/40,0)</formula>
    </cfRule>
  </conditionalFormatting>
  <conditionalFormatting sqref="L26">
    <cfRule type="expression" dxfId="29" priority="8" stopIfTrue="1">
      <formula>ROUNDUP(M26/35,0)&gt;ROUNDUP(M26/40,0)</formula>
    </cfRule>
  </conditionalFormatting>
  <conditionalFormatting sqref="P43">
    <cfRule type="expression" dxfId="28" priority="5" stopIfTrue="1">
      <formula>ROUNDUP(Q43/35,0)&gt;ROUNDUP(Q43/40,0)</formula>
    </cfRule>
  </conditionalFormatting>
  <conditionalFormatting sqref="A47:B47">
    <cfRule type="expression" dxfId="27" priority="9" stopIfTrue="1">
      <formula>A47&gt;R47</formula>
    </cfRule>
  </conditionalFormatting>
  <conditionalFormatting sqref="A6:B44">
    <cfRule type="expression" dxfId="26" priority="2" stopIfTrue="1">
      <formula>A6&gt;R6</formula>
    </cfRule>
  </conditionalFormatting>
  <conditionalFormatting sqref="Q43">
    <cfRule type="expression" dxfId="25" priority="10" stopIfTrue="1">
      <formula>ROUNDUP(#REF!/35,0)&gt;ROUNDUP(#REF!/40,0)</formula>
    </cfRule>
  </conditionalFormatting>
  <printOptions horizontalCentered="1"/>
  <pageMargins left="0.70866141732283472" right="0.70866141732283472" top="0.27559055118110237" bottom="0.11811023622047245" header="0.31496062992125984" footer="0.31496062992125984"/>
  <pageSetup paperSize="8" scale="61" fitToWidth="0" orientation="landscape" r:id="rId1"/>
  <rowBreaks count="1" manualBreakCount="1">
    <brk id="70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F7F18-868C-453E-B23F-BE1D4E65E21A}">
  <sheetPr>
    <pageSetUpPr fitToPage="1"/>
  </sheetPr>
  <dimension ref="A1:AH43"/>
  <sheetViews>
    <sheetView showZeros="0" view="pageBreakPreview" zoomScale="70" zoomScaleNormal="70" zoomScaleSheetLayoutView="70" workbookViewId="0">
      <selection activeCell="E3" sqref="E3:M3"/>
    </sheetView>
  </sheetViews>
  <sheetFormatPr defaultRowHeight="14.25"/>
  <cols>
    <col min="1" max="1" width="5.875" style="78" customWidth="1"/>
    <col min="2" max="2" width="7.5" style="78" customWidth="1"/>
    <col min="3" max="3" width="3.75" style="79" customWidth="1"/>
    <col min="4" max="4" width="3.75" style="79" hidden="1" customWidth="1"/>
    <col min="5" max="5" width="10.375" style="80" customWidth="1"/>
    <col min="6" max="6" width="6" style="78" bestFit="1" customWidth="1"/>
    <col min="7" max="7" width="7.5" style="78" customWidth="1"/>
    <col min="8" max="8" width="6" style="78" bestFit="1" customWidth="1"/>
    <col min="9" max="9" width="7.5" style="78" customWidth="1"/>
    <col min="10" max="10" width="6" style="78" bestFit="1" customWidth="1"/>
    <col min="11" max="11" width="7.5" style="78" customWidth="1"/>
    <col min="12" max="12" width="6" style="78" bestFit="1" customWidth="1"/>
    <col min="13" max="13" width="7.5" style="78" customWidth="1"/>
    <col min="14" max="14" width="5.375" style="56" customWidth="1"/>
    <col min="15" max="15" width="9.3125" style="144" customWidth="1"/>
    <col min="16" max="19" width="5.8125" style="144" customWidth="1"/>
    <col min="20" max="20" width="5.8125" style="143" customWidth="1"/>
    <col min="21" max="21" width="5.8125" style="144" customWidth="1"/>
    <col min="22" max="22" width="3.8125" style="145" customWidth="1"/>
    <col min="23" max="23" width="9.3125" style="144" customWidth="1"/>
    <col min="24" max="29" width="5.8125" style="144" customWidth="1"/>
    <col min="30" max="30" width="9" style="81"/>
    <col min="31" max="256" width="9" style="78"/>
    <col min="257" max="257" width="5.875" style="78" customWidth="1"/>
    <col min="258" max="258" width="7.5" style="78" customWidth="1"/>
    <col min="259" max="259" width="3.75" style="78" customWidth="1"/>
    <col min="260" max="260" width="0" style="78" hidden="1" customWidth="1"/>
    <col min="261" max="261" width="10.375" style="78" customWidth="1"/>
    <col min="262" max="262" width="6" style="78" bestFit="1" customWidth="1"/>
    <col min="263" max="263" width="7.5" style="78" customWidth="1"/>
    <col min="264" max="264" width="6" style="78" bestFit="1" customWidth="1"/>
    <col min="265" max="265" width="7.5" style="78" customWidth="1"/>
    <col min="266" max="266" width="6" style="78" bestFit="1" customWidth="1"/>
    <col min="267" max="267" width="7.5" style="78" customWidth="1"/>
    <col min="268" max="268" width="6" style="78" bestFit="1" customWidth="1"/>
    <col min="269" max="269" width="7.5" style="78" customWidth="1"/>
    <col min="270" max="270" width="5.375" style="78" customWidth="1"/>
    <col min="271" max="271" width="9.375" style="78" customWidth="1"/>
    <col min="272" max="277" width="5.875" style="78" customWidth="1"/>
    <col min="278" max="278" width="3.75" style="78" customWidth="1"/>
    <col min="279" max="279" width="9.375" style="78" customWidth="1"/>
    <col min="280" max="285" width="5.875" style="78" customWidth="1"/>
    <col min="286" max="512" width="9" style="78"/>
    <col min="513" max="513" width="5.875" style="78" customWidth="1"/>
    <col min="514" max="514" width="7.5" style="78" customWidth="1"/>
    <col min="515" max="515" width="3.75" style="78" customWidth="1"/>
    <col min="516" max="516" width="0" style="78" hidden="1" customWidth="1"/>
    <col min="517" max="517" width="10.375" style="78" customWidth="1"/>
    <col min="518" max="518" width="6" style="78" bestFit="1" customWidth="1"/>
    <col min="519" max="519" width="7.5" style="78" customWidth="1"/>
    <col min="520" max="520" width="6" style="78" bestFit="1" customWidth="1"/>
    <col min="521" max="521" width="7.5" style="78" customWidth="1"/>
    <col min="522" max="522" width="6" style="78" bestFit="1" customWidth="1"/>
    <col min="523" max="523" width="7.5" style="78" customWidth="1"/>
    <col min="524" max="524" width="6" style="78" bestFit="1" customWidth="1"/>
    <col min="525" max="525" width="7.5" style="78" customWidth="1"/>
    <col min="526" max="526" width="5.375" style="78" customWidth="1"/>
    <col min="527" max="527" width="9.375" style="78" customWidth="1"/>
    <col min="528" max="533" width="5.875" style="78" customWidth="1"/>
    <col min="534" max="534" width="3.75" style="78" customWidth="1"/>
    <col min="535" max="535" width="9.375" style="78" customWidth="1"/>
    <col min="536" max="541" width="5.875" style="78" customWidth="1"/>
    <col min="542" max="768" width="9" style="78"/>
    <col min="769" max="769" width="5.875" style="78" customWidth="1"/>
    <col min="770" max="770" width="7.5" style="78" customWidth="1"/>
    <col min="771" max="771" width="3.75" style="78" customWidth="1"/>
    <col min="772" max="772" width="0" style="78" hidden="1" customWidth="1"/>
    <col min="773" max="773" width="10.375" style="78" customWidth="1"/>
    <col min="774" max="774" width="6" style="78" bestFit="1" customWidth="1"/>
    <col min="775" max="775" width="7.5" style="78" customWidth="1"/>
    <col min="776" max="776" width="6" style="78" bestFit="1" customWidth="1"/>
    <col min="777" max="777" width="7.5" style="78" customWidth="1"/>
    <col min="778" max="778" width="6" style="78" bestFit="1" customWidth="1"/>
    <col min="779" max="779" width="7.5" style="78" customWidth="1"/>
    <col min="780" max="780" width="6" style="78" bestFit="1" customWidth="1"/>
    <col min="781" max="781" width="7.5" style="78" customWidth="1"/>
    <col min="782" max="782" width="5.375" style="78" customWidth="1"/>
    <col min="783" max="783" width="9.375" style="78" customWidth="1"/>
    <col min="784" max="789" width="5.875" style="78" customWidth="1"/>
    <col min="790" max="790" width="3.75" style="78" customWidth="1"/>
    <col min="791" max="791" width="9.375" style="78" customWidth="1"/>
    <col min="792" max="797" width="5.875" style="78" customWidth="1"/>
    <col min="798" max="1024" width="9" style="78"/>
    <col min="1025" max="1025" width="5.875" style="78" customWidth="1"/>
    <col min="1026" max="1026" width="7.5" style="78" customWidth="1"/>
    <col min="1027" max="1027" width="3.75" style="78" customWidth="1"/>
    <col min="1028" max="1028" width="0" style="78" hidden="1" customWidth="1"/>
    <col min="1029" max="1029" width="10.375" style="78" customWidth="1"/>
    <col min="1030" max="1030" width="6" style="78" bestFit="1" customWidth="1"/>
    <col min="1031" max="1031" width="7.5" style="78" customWidth="1"/>
    <col min="1032" max="1032" width="6" style="78" bestFit="1" customWidth="1"/>
    <col min="1033" max="1033" width="7.5" style="78" customWidth="1"/>
    <col min="1034" max="1034" width="6" style="78" bestFit="1" customWidth="1"/>
    <col min="1035" max="1035" width="7.5" style="78" customWidth="1"/>
    <col min="1036" max="1036" width="6" style="78" bestFit="1" customWidth="1"/>
    <col min="1037" max="1037" width="7.5" style="78" customWidth="1"/>
    <col min="1038" max="1038" width="5.375" style="78" customWidth="1"/>
    <col min="1039" max="1039" width="9.375" style="78" customWidth="1"/>
    <col min="1040" max="1045" width="5.875" style="78" customWidth="1"/>
    <col min="1046" max="1046" width="3.75" style="78" customWidth="1"/>
    <col min="1047" max="1047" width="9.375" style="78" customWidth="1"/>
    <col min="1048" max="1053" width="5.875" style="78" customWidth="1"/>
    <col min="1054" max="1280" width="9" style="78"/>
    <col min="1281" max="1281" width="5.875" style="78" customWidth="1"/>
    <col min="1282" max="1282" width="7.5" style="78" customWidth="1"/>
    <col min="1283" max="1283" width="3.75" style="78" customWidth="1"/>
    <col min="1284" max="1284" width="0" style="78" hidden="1" customWidth="1"/>
    <col min="1285" max="1285" width="10.375" style="78" customWidth="1"/>
    <col min="1286" max="1286" width="6" style="78" bestFit="1" customWidth="1"/>
    <col min="1287" max="1287" width="7.5" style="78" customWidth="1"/>
    <col min="1288" max="1288" width="6" style="78" bestFit="1" customWidth="1"/>
    <col min="1289" max="1289" width="7.5" style="78" customWidth="1"/>
    <col min="1290" max="1290" width="6" style="78" bestFit="1" customWidth="1"/>
    <col min="1291" max="1291" width="7.5" style="78" customWidth="1"/>
    <col min="1292" max="1292" width="6" style="78" bestFit="1" customWidth="1"/>
    <col min="1293" max="1293" width="7.5" style="78" customWidth="1"/>
    <col min="1294" max="1294" width="5.375" style="78" customWidth="1"/>
    <col min="1295" max="1295" width="9.375" style="78" customWidth="1"/>
    <col min="1296" max="1301" width="5.875" style="78" customWidth="1"/>
    <col min="1302" max="1302" width="3.75" style="78" customWidth="1"/>
    <col min="1303" max="1303" width="9.375" style="78" customWidth="1"/>
    <col min="1304" max="1309" width="5.875" style="78" customWidth="1"/>
    <col min="1310" max="1536" width="9" style="78"/>
    <col min="1537" max="1537" width="5.875" style="78" customWidth="1"/>
    <col min="1538" max="1538" width="7.5" style="78" customWidth="1"/>
    <col min="1539" max="1539" width="3.75" style="78" customWidth="1"/>
    <col min="1540" max="1540" width="0" style="78" hidden="1" customWidth="1"/>
    <col min="1541" max="1541" width="10.375" style="78" customWidth="1"/>
    <col min="1542" max="1542" width="6" style="78" bestFit="1" customWidth="1"/>
    <col min="1543" max="1543" width="7.5" style="78" customWidth="1"/>
    <col min="1544" max="1544" width="6" style="78" bestFit="1" customWidth="1"/>
    <col min="1545" max="1545" width="7.5" style="78" customWidth="1"/>
    <col min="1546" max="1546" width="6" style="78" bestFit="1" customWidth="1"/>
    <col min="1547" max="1547" width="7.5" style="78" customWidth="1"/>
    <col min="1548" max="1548" width="6" style="78" bestFit="1" customWidth="1"/>
    <col min="1549" max="1549" width="7.5" style="78" customWidth="1"/>
    <col min="1550" max="1550" width="5.375" style="78" customWidth="1"/>
    <col min="1551" max="1551" width="9.375" style="78" customWidth="1"/>
    <col min="1552" max="1557" width="5.875" style="78" customWidth="1"/>
    <col min="1558" max="1558" width="3.75" style="78" customWidth="1"/>
    <col min="1559" max="1559" width="9.375" style="78" customWidth="1"/>
    <col min="1560" max="1565" width="5.875" style="78" customWidth="1"/>
    <col min="1566" max="1792" width="9" style="78"/>
    <col min="1793" max="1793" width="5.875" style="78" customWidth="1"/>
    <col min="1794" max="1794" width="7.5" style="78" customWidth="1"/>
    <col min="1795" max="1795" width="3.75" style="78" customWidth="1"/>
    <col min="1796" max="1796" width="0" style="78" hidden="1" customWidth="1"/>
    <col min="1797" max="1797" width="10.375" style="78" customWidth="1"/>
    <col min="1798" max="1798" width="6" style="78" bestFit="1" customWidth="1"/>
    <col min="1799" max="1799" width="7.5" style="78" customWidth="1"/>
    <col min="1800" max="1800" width="6" style="78" bestFit="1" customWidth="1"/>
    <col min="1801" max="1801" width="7.5" style="78" customWidth="1"/>
    <col min="1802" max="1802" width="6" style="78" bestFit="1" customWidth="1"/>
    <col min="1803" max="1803" width="7.5" style="78" customWidth="1"/>
    <col min="1804" max="1804" width="6" style="78" bestFit="1" customWidth="1"/>
    <col min="1805" max="1805" width="7.5" style="78" customWidth="1"/>
    <col min="1806" max="1806" width="5.375" style="78" customWidth="1"/>
    <col min="1807" max="1807" width="9.375" style="78" customWidth="1"/>
    <col min="1808" max="1813" width="5.875" style="78" customWidth="1"/>
    <col min="1814" max="1814" width="3.75" style="78" customWidth="1"/>
    <col min="1815" max="1815" width="9.375" style="78" customWidth="1"/>
    <col min="1816" max="1821" width="5.875" style="78" customWidth="1"/>
    <col min="1822" max="2048" width="9" style="78"/>
    <col min="2049" max="2049" width="5.875" style="78" customWidth="1"/>
    <col min="2050" max="2050" width="7.5" style="78" customWidth="1"/>
    <col min="2051" max="2051" width="3.75" style="78" customWidth="1"/>
    <col min="2052" max="2052" width="0" style="78" hidden="1" customWidth="1"/>
    <col min="2053" max="2053" width="10.375" style="78" customWidth="1"/>
    <col min="2054" max="2054" width="6" style="78" bestFit="1" customWidth="1"/>
    <col min="2055" max="2055" width="7.5" style="78" customWidth="1"/>
    <col min="2056" max="2056" width="6" style="78" bestFit="1" customWidth="1"/>
    <col min="2057" max="2057" width="7.5" style="78" customWidth="1"/>
    <col min="2058" max="2058" width="6" style="78" bestFit="1" customWidth="1"/>
    <col min="2059" max="2059" width="7.5" style="78" customWidth="1"/>
    <col min="2060" max="2060" width="6" style="78" bestFit="1" customWidth="1"/>
    <col min="2061" max="2061" width="7.5" style="78" customWidth="1"/>
    <col min="2062" max="2062" width="5.375" style="78" customWidth="1"/>
    <col min="2063" max="2063" width="9.375" style="78" customWidth="1"/>
    <col min="2064" max="2069" width="5.875" style="78" customWidth="1"/>
    <col min="2070" max="2070" width="3.75" style="78" customWidth="1"/>
    <col min="2071" max="2071" width="9.375" style="78" customWidth="1"/>
    <col min="2072" max="2077" width="5.875" style="78" customWidth="1"/>
    <col min="2078" max="2304" width="9" style="78"/>
    <col min="2305" max="2305" width="5.875" style="78" customWidth="1"/>
    <col min="2306" max="2306" width="7.5" style="78" customWidth="1"/>
    <col min="2307" max="2307" width="3.75" style="78" customWidth="1"/>
    <col min="2308" max="2308" width="0" style="78" hidden="1" customWidth="1"/>
    <col min="2309" max="2309" width="10.375" style="78" customWidth="1"/>
    <col min="2310" max="2310" width="6" style="78" bestFit="1" customWidth="1"/>
    <col min="2311" max="2311" width="7.5" style="78" customWidth="1"/>
    <col min="2312" max="2312" width="6" style="78" bestFit="1" customWidth="1"/>
    <col min="2313" max="2313" width="7.5" style="78" customWidth="1"/>
    <col min="2314" max="2314" width="6" style="78" bestFit="1" customWidth="1"/>
    <col min="2315" max="2315" width="7.5" style="78" customWidth="1"/>
    <col min="2316" max="2316" width="6" style="78" bestFit="1" customWidth="1"/>
    <col min="2317" max="2317" width="7.5" style="78" customWidth="1"/>
    <col min="2318" max="2318" width="5.375" style="78" customWidth="1"/>
    <col min="2319" max="2319" width="9.375" style="78" customWidth="1"/>
    <col min="2320" max="2325" width="5.875" style="78" customWidth="1"/>
    <col min="2326" max="2326" width="3.75" style="78" customWidth="1"/>
    <col min="2327" max="2327" width="9.375" style="78" customWidth="1"/>
    <col min="2328" max="2333" width="5.875" style="78" customWidth="1"/>
    <col min="2334" max="2560" width="9" style="78"/>
    <col min="2561" max="2561" width="5.875" style="78" customWidth="1"/>
    <col min="2562" max="2562" width="7.5" style="78" customWidth="1"/>
    <col min="2563" max="2563" width="3.75" style="78" customWidth="1"/>
    <col min="2564" max="2564" width="0" style="78" hidden="1" customWidth="1"/>
    <col min="2565" max="2565" width="10.375" style="78" customWidth="1"/>
    <col min="2566" max="2566" width="6" style="78" bestFit="1" customWidth="1"/>
    <col min="2567" max="2567" width="7.5" style="78" customWidth="1"/>
    <col min="2568" max="2568" width="6" style="78" bestFit="1" customWidth="1"/>
    <col min="2569" max="2569" width="7.5" style="78" customWidth="1"/>
    <col min="2570" max="2570" width="6" style="78" bestFit="1" customWidth="1"/>
    <col min="2571" max="2571" width="7.5" style="78" customWidth="1"/>
    <col min="2572" max="2572" width="6" style="78" bestFit="1" customWidth="1"/>
    <col min="2573" max="2573" width="7.5" style="78" customWidth="1"/>
    <col min="2574" max="2574" width="5.375" style="78" customWidth="1"/>
    <col min="2575" max="2575" width="9.375" style="78" customWidth="1"/>
    <col min="2576" max="2581" width="5.875" style="78" customWidth="1"/>
    <col min="2582" max="2582" width="3.75" style="78" customWidth="1"/>
    <col min="2583" max="2583" width="9.375" style="78" customWidth="1"/>
    <col min="2584" max="2589" width="5.875" style="78" customWidth="1"/>
    <col min="2590" max="2816" width="9" style="78"/>
    <col min="2817" max="2817" width="5.875" style="78" customWidth="1"/>
    <col min="2818" max="2818" width="7.5" style="78" customWidth="1"/>
    <col min="2819" max="2819" width="3.75" style="78" customWidth="1"/>
    <col min="2820" max="2820" width="0" style="78" hidden="1" customWidth="1"/>
    <col min="2821" max="2821" width="10.375" style="78" customWidth="1"/>
    <col min="2822" max="2822" width="6" style="78" bestFit="1" customWidth="1"/>
    <col min="2823" max="2823" width="7.5" style="78" customWidth="1"/>
    <col min="2824" max="2824" width="6" style="78" bestFit="1" customWidth="1"/>
    <col min="2825" max="2825" width="7.5" style="78" customWidth="1"/>
    <col min="2826" max="2826" width="6" style="78" bestFit="1" customWidth="1"/>
    <col min="2827" max="2827" width="7.5" style="78" customWidth="1"/>
    <col min="2828" max="2828" width="6" style="78" bestFit="1" customWidth="1"/>
    <col min="2829" max="2829" width="7.5" style="78" customWidth="1"/>
    <col min="2830" max="2830" width="5.375" style="78" customWidth="1"/>
    <col min="2831" max="2831" width="9.375" style="78" customWidth="1"/>
    <col min="2832" max="2837" width="5.875" style="78" customWidth="1"/>
    <col min="2838" max="2838" width="3.75" style="78" customWidth="1"/>
    <col min="2839" max="2839" width="9.375" style="78" customWidth="1"/>
    <col min="2840" max="2845" width="5.875" style="78" customWidth="1"/>
    <col min="2846" max="3072" width="9" style="78"/>
    <col min="3073" max="3073" width="5.875" style="78" customWidth="1"/>
    <col min="3074" max="3074" width="7.5" style="78" customWidth="1"/>
    <col min="3075" max="3075" width="3.75" style="78" customWidth="1"/>
    <col min="3076" max="3076" width="0" style="78" hidden="1" customWidth="1"/>
    <col min="3077" max="3077" width="10.375" style="78" customWidth="1"/>
    <col min="3078" max="3078" width="6" style="78" bestFit="1" customWidth="1"/>
    <col min="3079" max="3079" width="7.5" style="78" customWidth="1"/>
    <col min="3080" max="3080" width="6" style="78" bestFit="1" customWidth="1"/>
    <col min="3081" max="3081" width="7.5" style="78" customWidth="1"/>
    <col min="3082" max="3082" width="6" style="78" bestFit="1" customWidth="1"/>
    <col min="3083" max="3083" width="7.5" style="78" customWidth="1"/>
    <col min="3084" max="3084" width="6" style="78" bestFit="1" customWidth="1"/>
    <col min="3085" max="3085" width="7.5" style="78" customWidth="1"/>
    <col min="3086" max="3086" width="5.375" style="78" customWidth="1"/>
    <col min="3087" max="3087" width="9.375" style="78" customWidth="1"/>
    <col min="3088" max="3093" width="5.875" style="78" customWidth="1"/>
    <col min="3094" max="3094" width="3.75" style="78" customWidth="1"/>
    <col min="3095" max="3095" width="9.375" style="78" customWidth="1"/>
    <col min="3096" max="3101" width="5.875" style="78" customWidth="1"/>
    <col min="3102" max="3328" width="9" style="78"/>
    <col min="3329" max="3329" width="5.875" style="78" customWidth="1"/>
    <col min="3330" max="3330" width="7.5" style="78" customWidth="1"/>
    <col min="3331" max="3331" width="3.75" style="78" customWidth="1"/>
    <col min="3332" max="3332" width="0" style="78" hidden="1" customWidth="1"/>
    <col min="3333" max="3333" width="10.375" style="78" customWidth="1"/>
    <col min="3334" max="3334" width="6" style="78" bestFit="1" customWidth="1"/>
    <col min="3335" max="3335" width="7.5" style="78" customWidth="1"/>
    <col min="3336" max="3336" width="6" style="78" bestFit="1" customWidth="1"/>
    <col min="3337" max="3337" width="7.5" style="78" customWidth="1"/>
    <col min="3338" max="3338" width="6" style="78" bestFit="1" customWidth="1"/>
    <col min="3339" max="3339" width="7.5" style="78" customWidth="1"/>
    <col min="3340" max="3340" width="6" style="78" bestFit="1" customWidth="1"/>
    <col min="3341" max="3341" width="7.5" style="78" customWidth="1"/>
    <col min="3342" max="3342" width="5.375" style="78" customWidth="1"/>
    <col min="3343" max="3343" width="9.375" style="78" customWidth="1"/>
    <col min="3344" max="3349" width="5.875" style="78" customWidth="1"/>
    <col min="3350" max="3350" width="3.75" style="78" customWidth="1"/>
    <col min="3351" max="3351" width="9.375" style="78" customWidth="1"/>
    <col min="3352" max="3357" width="5.875" style="78" customWidth="1"/>
    <col min="3358" max="3584" width="9" style="78"/>
    <col min="3585" max="3585" width="5.875" style="78" customWidth="1"/>
    <col min="3586" max="3586" width="7.5" style="78" customWidth="1"/>
    <col min="3587" max="3587" width="3.75" style="78" customWidth="1"/>
    <col min="3588" max="3588" width="0" style="78" hidden="1" customWidth="1"/>
    <col min="3589" max="3589" width="10.375" style="78" customWidth="1"/>
    <col min="3590" max="3590" width="6" style="78" bestFit="1" customWidth="1"/>
    <col min="3591" max="3591" width="7.5" style="78" customWidth="1"/>
    <col min="3592" max="3592" width="6" style="78" bestFit="1" customWidth="1"/>
    <col min="3593" max="3593" width="7.5" style="78" customWidth="1"/>
    <col min="3594" max="3594" width="6" style="78" bestFit="1" customWidth="1"/>
    <col min="3595" max="3595" width="7.5" style="78" customWidth="1"/>
    <col min="3596" max="3596" width="6" style="78" bestFit="1" customWidth="1"/>
    <col min="3597" max="3597" width="7.5" style="78" customWidth="1"/>
    <col min="3598" max="3598" width="5.375" style="78" customWidth="1"/>
    <col min="3599" max="3599" width="9.375" style="78" customWidth="1"/>
    <col min="3600" max="3605" width="5.875" style="78" customWidth="1"/>
    <col min="3606" max="3606" width="3.75" style="78" customWidth="1"/>
    <col min="3607" max="3607" width="9.375" style="78" customWidth="1"/>
    <col min="3608" max="3613" width="5.875" style="78" customWidth="1"/>
    <col min="3614" max="3840" width="9" style="78"/>
    <col min="3841" max="3841" width="5.875" style="78" customWidth="1"/>
    <col min="3842" max="3842" width="7.5" style="78" customWidth="1"/>
    <col min="3843" max="3843" width="3.75" style="78" customWidth="1"/>
    <col min="3844" max="3844" width="0" style="78" hidden="1" customWidth="1"/>
    <col min="3845" max="3845" width="10.375" style="78" customWidth="1"/>
    <col min="3846" max="3846" width="6" style="78" bestFit="1" customWidth="1"/>
    <col min="3847" max="3847" width="7.5" style="78" customWidth="1"/>
    <col min="3848" max="3848" width="6" style="78" bestFit="1" customWidth="1"/>
    <col min="3849" max="3849" width="7.5" style="78" customWidth="1"/>
    <col min="3850" max="3850" width="6" style="78" bestFit="1" customWidth="1"/>
    <col min="3851" max="3851" width="7.5" style="78" customWidth="1"/>
    <col min="3852" max="3852" width="6" style="78" bestFit="1" customWidth="1"/>
    <col min="3853" max="3853" width="7.5" style="78" customWidth="1"/>
    <col min="3854" max="3854" width="5.375" style="78" customWidth="1"/>
    <col min="3855" max="3855" width="9.375" style="78" customWidth="1"/>
    <col min="3856" max="3861" width="5.875" style="78" customWidth="1"/>
    <col min="3862" max="3862" width="3.75" style="78" customWidth="1"/>
    <col min="3863" max="3863" width="9.375" style="78" customWidth="1"/>
    <col min="3864" max="3869" width="5.875" style="78" customWidth="1"/>
    <col min="3870" max="4096" width="9" style="78"/>
    <col min="4097" max="4097" width="5.875" style="78" customWidth="1"/>
    <col min="4098" max="4098" width="7.5" style="78" customWidth="1"/>
    <col min="4099" max="4099" width="3.75" style="78" customWidth="1"/>
    <col min="4100" max="4100" width="0" style="78" hidden="1" customWidth="1"/>
    <col min="4101" max="4101" width="10.375" style="78" customWidth="1"/>
    <col min="4102" max="4102" width="6" style="78" bestFit="1" customWidth="1"/>
    <col min="4103" max="4103" width="7.5" style="78" customWidth="1"/>
    <col min="4104" max="4104" width="6" style="78" bestFit="1" customWidth="1"/>
    <col min="4105" max="4105" width="7.5" style="78" customWidth="1"/>
    <col min="4106" max="4106" width="6" style="78" bestFit="1" customWidth="1"/>
    <col min="4107" max="4107" width="7.5" style="78" customWidth="1"/>
    <col min="4108" max="4108" width="6" style="78" bestFit="1" customWidth="1"/>
    <col min="4109" max="4109" width="7.5" style="78" customWidth="1"/>
    <col min="4110" max="4110" width="5.375" style="78" customWidth="1"/>
    <col min="4111" max="4111" width="9.375" style="78" customWidth="1"/>
    <col min="4112" max="4117" width="5.875" style="78" customWidth="1"/>
    <col min="4118" max="4118" width="3.75" style="78" customWidth="1"/>
    <col min="4119" max="4119" width="9.375" style="78" customWidth="1"/>
    <col min="4120" max="4125" width="5.875" style="78" customWidth="1"/>
    <col min="4126" max="4352" width="9" style="78"/>
    <col min="4353" max="4353" width="5.875" style="78" customWidth="1"/>
    <col min="4354" max="4354" width="7.5" style="78" customWidth="1"/>
    <col min="4355" max="4355" width="3.75" style="78" customWidth="1"/>
    <col min="4356" max="4356" width="0" style="78" hidden="1" customWidth="1"/>
    <col min="4357" max="4357" width="10.375" style="78" customWidth="1"/>
    <col min="4358" max="4358" width="6" style="78" bestFit="1" customWidth="1"/>
    <col min="4359" max="4359" width="7.5" style="78" customWidth="1"/>
    <col min="4360" max="4360" width="6" style="78" bestFit="1" customWidth="1"/>
    <col min="4361" max="4361" width="7.5" style="78" customWidth="1"/>
    <col min="4362" max="4362" width="6" style="78" bestFit="1" customWidth="1"/>
    <col min="4363" max="4363" width="7.5" style="78" customWidth="1"/>
    <col min="4364" max="4364" width="6" style="78" bestFit="1" customWidth="1"/>
    <col min="4365" max="4365" width="7.5" style="78" customWidth="1"/>
    <col min="4366" max="4366" width="5.375" style="78" customWidth="1"/>
    <col min="4367" max="4367" width="9.375" style="78" customWidth="1"/>
    <col min="4368" max="4373" width="5.875" style="78" customWidth="1"/>
    <col min="4374" max="4374" width="3.75" style="78" customWidth="1"/>
    <col min="4375" max="4375" width="9.375" style="78" customWidth="1"/>
    <col min="4376" max="4381" width="5.875" style="78" customWidth="1"/>
    <col min="4382" max="4608" width="9" style="78"/>
    <col min="4609" max="4609" width="5.875" style="78" customWidth="1"/>
    <col min="4610" max="4610" width="7.5" style="78" customWidth="1"/>
    <col min="4611" max="4611" width="3.75" style="78" customWidth="1"/>
    <col min="4612" max="4612" width="0" style="78" hidden="1" customWidth="1"/>
    <col min="4613" max="4613" width="10.375" style="78" customWidth="1"/>
    <col min="4614" max="4614" width="6" style="78" bestFit="1" customWidth="1"/>
    <col min="4615" max="4615" width="7.5" style="78" customWidth="1"/>
    <col min="4616" max="4616" width="6" style="78" bestFit="1" customWidth="1"/>
    <col min="4617" max="4617" width="7.5" style="78" customWidth="1"/>
    <col min="4618" max="4618" width="6" style="78" bestFit="1" customWidth="1"/>
    <col min="4619" max="4619" width="7.5" style="78" customWidth="1"/>
    <col min="4620" max="4620" width="6" style="78" bestFit="1" customWidth="1"/>
    <col min="4621" max="4621" width="7.5" style="78" customWidth="1"/>
    <col min="4622" max="4622" width="5.375" style="78" customWidth="1"/>
    <col min="4623" max="4623" width="9.375" style="78" customWidth="1"/>
    <col min="4624" max="4629" width="5.875" style="78" customWidth="1"/>
    <col min="4630" max="4630" width="3.75" style="78" customWidth="1"/>
    <col min="4631" max="4631" width="9.375" style="78" customWidth="1"/>
    <col min="4632" max="4637" width="5.875" style="78" customWidth="1"/>
    <col min="4638" max="4864" width="9" style="78"/>
    <col min="4865" max="4865" width="5.875" style="78" customWidth="1"/>
    <col min="4866" max="4866" width="7.5" style="78" customWidth="1"/>
    <col min="4867" max="4867" width="3.75" style="78" customWidth="1"/>
    <col min="4868" max="4868" width="0" style="78" hidden="1" customWidth="1"/>
    <col min="4869" max="4869" width="10.375" style="78" customWidth="1"/>
    <col min="4870" max="4870" width="6" style="78" bestFit="1" customWidth="1"/>
    <col min="4871" max="4871" width="7.5" style="78" customWidth="1"/>
    <col min="4872" max="4872" width="6" style="78" bestFit="1" customWidth="1"/>
    <col min="4873" max="4873" width="7.5" style="78" customWidth="1"/>
    <col min="4874" max="4874" width="6" style="78" bestFit="1" customWidth="1"/>
    <col min="4875" max="4875" width="7.5" style="78" customWidth="1"/>
    <col min="4876" max="4876" width="6" style="78" bestFit="1" customWidth="1"/>
    <col min="4877" max="4877" width="7.5" style="78" customWidth="1"/>
    <col min="4878" max="4878" width="5.375" style="78" customWidth="1"/>
    <col min="4879" max="4879" width="9.375" style="78" customWidth="1"/>
    <col min="4880" max="4885" width="5.875" style="78" customWidth="1"/>
    <col min="4886" max="4886" width="3.75" style="78" customWidth="1"/>
    <col min="4887" max="4887" width="9.375" style="78" customWidth="1"/>
    <col min="4888" max="4893" width="5.875" style="78" customWidth="1"/>
    <col min="4894" max="5120" width="9" style="78"/>
    <col min="5121" max="5121" width="5.875" style="78" customWidth="1"/>
    <col min="5122" max="5122" width="7.5" style="78" customWidth="1"/>
    <col min="5123" max="5123" width="3.75" style="78" customWidth="1"/>
    <col min="5124" max="5124" width="0" style="78" hidden="1" customWidth="1"/>
    <col min="5125" max="5125" width="10.375" style="78" customWidth="1"/>
    <col min="5126" max="5126" width="6" style="78" bestFit="1" customWidth="1"/>
    <col min="5127" max="5127" width="7.5" style="78" customWidth="1"/>
    <col min="5128" max="5128" width="6" style="78" bestFit="1" customWidth="1"/>
    <col min="5129" max="5129" width="7.5" style="78" customWidth="1"/>
    <col min="5130" max="5130" width="6" style="78" bestFit="1" customWidth="1"/>
    <col min="5131" max="5131" width="7.5" style="78" customWidth="1"/>
    <col min="5132" max="5132" width="6" style="78" bestFit="1" customWidth="1"/>
    <col min="5133" max="5133" width="7.5" style="78" customWidth="1"/>
    <col min="5134" max="5134" width="5.375" style="78" customWidth="1"/>
    <col min="5135" max="5135" width="9.375" style="78" customWidth="1"/>
    <col min="5136" max="5141" width="5.875" style="78" customWidth="1"/>
    <col min="5142" max="5142" width="3.75" style="78" customWidth="1"/>
    <col min="5143" max="5143" width="9.375" style="78" customWidth="1"/>
    <col min="5144" max="5149" width="5.875" style="78" customWidth="1"/>
    <col min="5150" max="5376" width="9" style="78"/>
    <col min="5377" max="5377" width="5.875" style="78" customWidth="1"/>
    <col min="5378" max="5378" width="7.5" style="78" customWidth="1"/>
    <col min="5379" max="5379" width="3.75" style="78" customWidth="1"/>
    <col min="5380" max="5380" width="0" style="78" hidden="1" customWidth="1"/>
    <col min="5381" max="5381" width="10.375" style="78" customWidth="1"/>
    <col min="5382" max="5382" width="6" style="78" bestFit="1" customWidth="1"/>
    <col min="5383" max="5383" width="7.5" style="78" customWidth="1"/>
    <col min="5384" max="5384" width="6" style="78" bestFit="1" customWidth="1"/>
    <col min="5385" max="5385" width="7.5" style="78" customWidth="1"/>
    <col min="5386" max="5386" width="6" style="78" bestFit="1" customWidth="1"/>
    <col min="5387" max="5387" width="7.5" style="78" customWidth="1"/>
    <col min="5388" max="5388" width="6" style="78" bestFit="1" customWidth="1"/>
    <col min="5389" max="5389" width="7.5" style="78" customWidth="1"/>
    <col min="5390" max="5390" width="5.375" style="78" customWidth="1"/>
    <col min="5391" max="5391" width="9.375" style="78" customWidth="1"/>
    <col min="5392" max="5397" width="5.875" style="78" customWidth="1"/>
    <col min="5398" max="5398" width="3.75" style="78" customWidth="1"/>
    <col min="5399" max="5399" width="9.375" style="78" customWidth="1"/>
    <col min="5400" max="5405" width="5.875" style="78" customWidth="1"/>
    <col min="5406" max="5632" width="9" style="78"/>
    <col min="5633" max="5633" width="5.875" style="78" customWidth="1"/>
    <col min="5634" max="5634" width="7.5" style="78" customWidth="1"/>
    <col min="5635" max="5635" width="3.75" style="78" customWidth="1"/>
    <col min="5636" max="5636" width="0" style="78" hidden="1" customWidth="1"/>
    <col min="5637" max="5637" width="10.375" style="78" customWidth="1"/>
    <col min="5638" max="5638" width="6" style="78" bestFit="1" customWidth="1"/>
    <col min="5639" max="5639" width="7.5" style="78" customWidth="1"/>
    <col min="5640" max="5640" width="6" style="78" bestFit="1" customWidth="1"/>
    <col min="5641" max="5641" width="7.5" style="78" customWidth="1"/>
    <col min="5642" max="5642" width="6" style="78" bestFit="1" customWidth="1"/>
    <col min="5643" max="5643" width="7.5" style="78" customWidth="1"/>
    <col min="5644" max="5644" width="6" style="78" bestFit="1" customWidth="1"/>
    <col min="5645" max="5645" width="7.5" style="78" customWidth="1"/>
    <col min="5646" max="5646" width="5.375" style="78" customWidth="1"/>
    <col min="5647" max="5647" width="9.375" style="78" customWidth="1"/>
    <col min="5648" max="5653" width="5.875" style="78" customWidth="1"/>
    <col min="5654" max="5654" width="3.75" style="78" customWidth="1"/>
    <col min="5655" max="5655" width="9.375" style="78" customWidth="1"/>
    <col min="5656" max="5661" width="5.875" style="78" customWidth="1"/>
    <col min="5662" max="5888" width="9" style="78"/>
    <col min="5889" max="5889" width="5.875" style="78" customWidth="1"/>
    <col min="5890" max="5890" width="7.5" style="78" customWidth="1"/>
    <col min="5891" max="5891" width="3.75" style="78" customWidth="1"/>
    <col min="5892" max="5892" width="0" style="78" hidden="1" customWidth="1"/>
    <col min="5893" max="5893" width="10.375" style="78" customWidth="1"/>
    <col min="5894" max="5894" width="6" style="78" bestFit="1" customWidth="1"/>
    <col min="5895" max="5895" width="7.5" style="78" customWidth="1"/>
    <col min="5896" max="5896" width="6" style="78" bestFit="1" customWidth="1"/>
    <col min="5897" max="5897" width="7.5" style="78" customWidth="1"/>
    <col min="5898" max="5898" width="6" style="78" bestFit="1" customWidth="1"/>
    <col min="5899" max="5899" width="7.5" style="78" customWidth="1"/>
    <col min="5900" max="5900" width="6" style="78" bestFit="1" customWidth="1"/>
    <col min="5901" max="5901" width="7.5" style="78" customWidth="1"/>
    <col min="5902" max="5902" width="5.375" style="78" customWidth="1"/>
    <col min="5903" max="5903" width="9.375" style="78" customWidth="1"/>
    <col min="5904" max="5909" width="5.875" style="78" customWidth="1"/>
    <col min="5910" max="5910" width="3.75" style="78" customWidth="1"/>
    <col min="5911" max="5911" width="9.375" style="78" customWidth="1"/>
    <col min="5912" max="5917" width="5.875" style="78" customWidth="1"/>
    <col min="5918" max="6144" width="9" style="78"/>
    <col min="6145" max="6145" width="5.875" style="78" customWidth="1"/>
    <col min="6146" max="6146" width="7.5" style="78" customWidth="1"/>
    <col min="6147" max="6147" width="3.75" style="78" customWidth="1"/>
    <col min="6148" max="6148" width="0" style="78" hidden="1" customWidth="1"/>
    <col min="6149" max="6149" width="10.375" style="78" customWidth="1"/>
    <col min="6150" max="6150" width="6" style="78" bestFit="1" customWidth="1"/>
    <col min="6151" max="6151" width="7.5" style="78" customWidth="1"/>
    <col min="6152" max="6152" width="6" style="78" bestFit="1" customWidth="1"/>
    <col min="6153" max="6153" width="7.5" style="78" customWidth="1"/>
    <col min="6154" max="6154" width="6" style="78" bestFit="1" customWidth="1"/>
    <col min="6155" max="6155" width="7.5" style="78" customWidth="1"/>
    <col min="6156" max="6156" width="6" style="78" bestFit="1" customWidth="1"/>
    <col min="6157" max="6157" width="7.5" style="78" customWidth="1"/>
    <col min="6158" max="6158" width="5.375" style="78" customWidth="1"/>
    <col min="6159" max="6159" width="9.375" style="78" customWidth="1"/>
    <col min="6160" max="6165" width="5.875" style="78" customWidth="1"/>
    <col min="6166" max="6166" width="3.75" style="78" customWidth="1"/>
    <col min="6167" max="6167" width="9.375" style="78" customWidth="1"/>
    <col min="6168" max="6173" width="5.875" style="78" customWidth="1"/>
    <col min="6174" max="6400" width="9" style="78"/>
    <col min="6401" max="6401" width="5.875" style="78" customWidth="1"/>
    <col min="6402" max="6402" width="7.5" style="78" customWidth="1"/>
    <col min="6403" max="6403" width="3.75" style="78" customWidth="1"/>
    <col min="6404" max="6404" width="0" style="78" hidden="1" customWidth="1"/>
    <col min="6405" max="6405" width="10.375" style="78" customWidth="1"/>
    <col min="6406" max="6406" width="6" style="78" bestFit="1" customWidth="1"/>
    <col min="6407" max="6407" width="7.5" style="78" customWidth="1"/>
    <col min="6408" max="6408" width="6" style="78" bestFit="1" customWidth="1"/>
    <col min="6409" max="6409" width="7.5" style="78" customWidth="1"/>
    <col min="6410" max="6410" width="6" style="78" bestFit="1" customWidth="1"/>
    <col min="6411" max="6411" width="7.5" style="78" customWidth="1"/>
    <col min="6412" max="6412" width="6" style="78" bestFit="1" customWidth="1"/>
    <col min="6413" max="6413" width="7.5" style="78" customWidth="1"/>
    <col min="6414" max="6414" width="5.375" style="78" customWidth="1"/>
    <col min="6415" max="6415" width="9.375" style="78" customWidth="1"/>
    <col min="6416" max="6421" width="5.875" style="78" customWidth="1"/>
    <col min="6422" max="6422" width="3.75" style="78" customWidth="1"/>
    <col min="6423" max="6423" width="9.375" style="78" customWidth="1"/>
    <col min="6424" max="6429" width="5.875" style="78" customWidth="1"/>
    <col min="6430" max="6656" width="9" style="78"/>
    <col min="6657" max="6657" width="5.875" style="78" customWidth="1"/>
    <col min="6658" max="6658" width="7.5" style="78" customWidth="1"/>
    <col min="6659" max="6659" width="3.75" style="78" customWidth="1"/>
    <col min="6660" max="6660" width="0" style="78" hidden="1" customWidth="1"/>
    <col min="6661" max="6661" width="10.375" style="78" customWidth="1"/>
    <col min="6662" max="6662" width="6" style="78" bestFit="1" customWidth="1"/>
    <col min="6663" max="6663" width="7.5" style="78" customWidth="1"/>
    <col min="6664" max="6664" width="6" style="78" bestFit="1" customWidth="1"/>
    <col min="6665" max="6665" width="7.5" style="78" customWidth="1"/>
    <col min="6666" max="6666" width="6" style="78" bestFit="1" customWidth="1"/>
    <col min="6667" max="6667" width="7.5" style="78" customWidth="1"/>
    <col min="6668" max="6668" width="6" style="78" bestFit="1" customWidth="1"/>
    <col min="6669" max="6669" width="7.5" style="78" customWidth="1"/>
    <col min="6670" max="6670" width="5.375" style="78" customWidth="1"/>
    <col min="6671" max="6671" width="9.375" style="78" customWidth="1"/>
    <col min="6672" max="6677" width="5.875" style="78" customWidth="1"/>
    <col min="6678" max="6678" width="3.75" style="78" customWidth="1"/>
    <col min="6679" max="6679" width="9.375" style="78" customWidth="1"/>
    <col min="6680" max="6685" width="5.875" style="78" customWidth="1"/>
    <col min="6686" max="6912" width="9" style="78"/>
    <col min="6913" max="6913" width="5.875" style="78" customWidth="1"/>
    <col min="6914" max="6914" width="7.5" style="78" customWidth="1"/>
    <col min="6915" max="6915" width="3.75" style="78" customWidth="1"/>
    <col min="6916" max="6916" width="0" style="78" hidden="1" customWidth="1"/>
    <col min="6917" max="6917" width="10.375" style="78" customWidth="1"/>
    <col min="6918" max="6918" width="6" style="78" bestFit="1" customWidth="1"/>
    <col min="6919" max="6919" width="7.5" style="78" customWidth="1"/>
    <col min="6920" max="6920" width="6" style="78" bestFit="1" customWidth="1"/>
    <col min="6921" max="6921" width="7.5" style="78" customWidth="1"/>
    <col min="6922" max="6922" width="6" style="78" bestFit="1" customWidth="1"/>
    <col min="6923" max="6923" width="7.5" style="78" customWidth="1"/>
    <col min="6924" max="6924" width="6" style="78" bestFit="1" customWidth="1"/>
    <col min="6925" max="6925" width="7.5" style="78" customWidth="1"/>
    <col min="6926" max="6926" width="5.375" style="78" customWidth="1"/>
    <col min="6927" max="6927" width="9.375" style="78" customWidth="1"/>
    <col min="6928" max="6933" width="5.875" style="78" customWidth="1"/>
    <col min="6934" max="6934" width="3.75" style="78" customWidth="1"/>
    <col min="6935" max="6935" width="9.375" style="78" customWidth="1"/>
    <col min="6936" max="6941" width="5.875" style="78" customWidth="1"/>
    <col min="6942" max="7168" width="9" style="78"/>
    <col min="7169" max="7169" width="5.875" style="78" customWidth="1"/>
    <col min="7170" max="7170" width="7.5" style="78" customWidth="1"/>
    <col min="7171" max="7171" width="3.75" style="78" customWidth="1"/>
    <col min="7172" max="7172" width="0" style="78" hidden="1" customWidth="1"/>
    <col min="7173" max="7173" width="10.375" style="78" customWidth="1"/>
    <col min="7174" max="7174" width="6" style="78" bestFit="1" customWidth="1"/>
    <col min="7175" max="7175" width="7.5" style="78" customWidth="1"/>
    <col min="7176" max="7176" width="6" style="78" bestFit="1" customWidth="1"/>
    <col min="7177" max="7177" width="7.5" style="78" customWidth="1"/>
    <col min="7178" max="7178" width="6" style="78" bestFit="1" customWidth="1"/>
    <col min="7179" max="7179" width="7.5" style="78" customWidth="1"/>
    <col min="7180" max="7180" width="6" style="78" bestFit="1" customWidth="1"/>
    <col min="7181" max="7181" width="7.5" style="78" customWidth="1"/>
    <col min="7182" max="7182" width="5.375" style="78" customWidth="1"/>
    <col min="7183" max="7183" width="9.375" style="78" customWidth="1"/>
    <col min="7184" max="7189" width="5.875" style="78" customWidth="1"/>
    <col min="7190" max="7190" width="3.75" style="78" customWidth="1"/>
    <col min="7191" max="7191" width="9.375" style="78" customWidth="1"/>
    <col min="7192" max="7197" width="5.875" style="78" customWidth="1"/>
    <col min="7198" max="7424" width="9" style="78"/>
    <col min="7425" max="7425" width="5.875" style="78" customWidth="1"/>
    <col min="7426" max="7426" width="7.5" style="78" customWidth="1"/>
    <col min="7427" max="7427" width="3.75" style="78" customWidth="1"/>
    <col min="7428" max="7428" width="0" style="78" hidden="1" customWidth="1"/>
    <col min="7429" max="7429" width="10.375" style="78" customWidth="1"/>
    <col min="7430" max="7430" width="6" style="78" bestFit="1" customWidth="1"/>
    <col min="7431" max="7431" width="7.5" style="78" customWidth="1"/>
    <col min="7432" max="7432" width="6" style="78" bestFit="1" customWidth="1"/>
    <col min="7433" max="7433" width="7.5" style="78" customWidth="1"/>
    <col min="7434" max="7434" width="6" style="78" bestFit="1" customWidth="1"/>
    <col min="7435" max="7435" width="7.5" style="78" customWidth="1"/>
    <col min="7436" max="7436" width="6" style="78" bestFit="1" customWidth="1"/>
    <col min="7437" max="7437" width="7.5" style="78" customWidth="1"/>
    <col min="7438" max="7438" width="5.375" style="78" customWidth="1"/>
    <col min="7439" max="7439" width="9.375" style="78" customWidth="1"/>
    <col min="7440" max="7445" width="5.875" style="78" customWidth="1"/>
    <col min="7446" max="7446" width="3.75" style="78" customWidth="1"/>
    <col min="7447" max="7447" width="9.375" style="78" customWidth="1"/>
    <col min="7448" max="7453" width="5.875" style="78" customWidth="1"/>
    <col min="7454" max="7680" width="9" style="78"/>
    <col min="7681" max="7681" width="5.875" style="78" customWidth="1"/>
    <col min="7682" max="7682" width="7.5" style="78" customWidth="1"/>
    <col min="7683" max="7683" width="3.75" style="78" customWidth="1"/>
    <col min="7684" max="7684" width="0" style="78" hidden="1" customWidth="1"/>
    <col min="7685" max="7685" width="10.375" style="78" customWidth="1"/>
    <col min="7686" max="7686" width="6" style="78" bestFit="1" customWidth="1"/>
    <col min="7687" max="7687" width="7.5" style="78" customWidth="1"/>
    <col min="7688" max="7688" width="6" style="78" bestFit="1" customWidth="1"/>
    <col min="7689" max="7689" width="7.5" style="78" customWidth="1"/>
    <col min="7690" max="7690" width="6" style="78" bestFit="1" customWidth="1"/>
    <col min="7691" max="7691" width="7.5" style="78" customWidth="1"/>
    <col min="7692" max="7692" width="6" style="78" bestFit="1" customWidth="1"/>
    <col min="7693" max="7693" width="7.5" style="78" customWidth="1"/>
    <col min="7694" max="7694" width="5.375" style="78" customWidth="1"/>
    <col min="7695" max="7695" width="9.375" style="78" customWidth="1"/>
    <col min="7696" max="7701" width="5.875" style="78" customWidth="1"/>
    <col min="7702" max="7702" width="3.75" style="78" customWidth="1"/>
    <col min="7703" max="7703" width="9.375" style="78" customWidth="1"/>
    <col min="7704" max="7709" width="5.875" style="78" customWidth="1"/>
    <col min="7710" max="7936" width="9" style="78"/>
    <col min="7937" max="7937" width="5.875" style="78" customWidth="1"/>
    <col min="7938" max="7938" width="7.5" style="78" customWidth="1"/>
    <col min="7939" max="7939" width="3.75" style="78" customWidth="1"/>
    <col min="7940" max="7940" width="0" style="78" hidden="1" customWidth="1"/>
    <col min="7941" max="7941" width="10.375" style="78" customWidth="1"/>
    <col min="7942" max="7942" width="6" style="78" bestFit="1" customWidth="1"/>
    <col min="7943" max="7943" width="7.5" style="78" customWidth="1"/>
    <col min="7944" max="7944" width="6" style="78" bestFit="1" customWidth="1"/>
    <col min="7945" max="7945" width="7.5" style="78" customWidth="1"/>
    <col min="7946" max="7946" width="6" style="78" bestFit="1" customWidth="1"/>
    <col min="7947" max="7947" width="7.5" style="78" customWidth="1"/>
    <col min="7948" max="7948" width="6" style="78" bestFit="1" customWidth="1"/>
    <col min="7949" max="7949" width="7.5" style="78" customWidth="1"/>
    <col min="7950" max="7950" width="5.375" style="78" customWidth="1"/>
    <col min="7951" max="7951" width="9.375" style="78" customWidth="1"/>
    <col min="7952" max="7957" width="5.875" style="78" customWidth="1"/>
    <col min="7958" max="7958" width="3.75" style="78" customWidth="1"/>
    <col min="7959" max="7959" width="9.375" style="78" customWidth="1"/>
    <col min="7960" max="7965" width="5.875" style="78" customWidth="1"/>
    <col min="7966" max="8192" width="9" style="78"/>
    <col min="8193" max="8193" width="5.875" style="78" customWidth="1"/>
    <col min="8194" max="8194" width="7.5" style="78" customWidth="1"/>
    <col min="8195" max="8195" width="3.75" style="78" customWidth="1"/>
    <col min="8196" max="8196" width="0" style="78" hidden="1" customWidth="1"/>
    <col min="8197" max="8197" width="10.375" style="78" customWidth="1"/>
    <col min="8198" max="8198" width="6" style="78" bestFit="1" customWidth="1"/>
    <col min="8199" max="8199" width="7.5" style="78" customWidth="1"/>
    <col min="8200" max="8200" width="6" style="78" bestFit="1" customWidth="1"/>
    <col min="8201" max="8201" width="7.5" style="78" customWidth="1"/>
    <col min="8202" max="8202" width="6" style="78" bestFit="1" customWidth="1"/>
    <col min="8203" max="8203" width="7.5" style="78" customWidth="1"/>
    <col min="8204" max="8204" width="6" style="78" bestFit="1" customWidth="1"/>
    <col min="8205" max="8205" width="7.5" style="78" customWidth="1"/>
    <col min="8206" max="8206" width="5.375" style="78" customWidth="1"/>
    <col min="8207" max="8207" width="9.375" style="78" customWidth="1"/>
    <col min="8208" max="8213" width="5.875" style="78" customWidth="1"/>
    <col min="8214" max="8214" width="3.75" style="78" customWidth="1"/>
    <col min="8215" max="8215" width="9.375" style="78" customWidth="1"/>
    <col min="8216" max="8221" width="5.875" style="78" customWidth="1"/>
    <col min="8222" max="8448" width="9" style="78"/>
    <col min="8449" max="8449" width="5.875" style="78" customWidth="1"/>
    <col min="8450" max="8450" width="7.5" style="78" customWidth="1"/>
    <col min="8451" max="8451" width="3.75" style="78" customWidth="1"/>
    <col min="8452" max="8452" width="0" style="78" hidden="1" customWidth="1"/>
    <col min="8453" max="8453" width="10.375" style="78" customWidth="1"/>
    <col min="8454" max="8454" width="6" style="78" bestFit="1" customWidth="1"/>
    <col min="8455" max="8455" width="7.5" style="78" customWidth="1"/>
    <col min="8456" max="8456" width="6" style="78" bestFit="1" customWidth="1"/>
    <col min="8457" max="8457" width="7.5" style="78" customWidth="1"/>
    <col min="8458" max="8458" width="6" style="78" bestFit="1" customWidth="1"/>
    <col min="8459" max="8459" width="7.5" style="78" customWidth="1"/>
    <col min="8460" max="8460" width="6" style="78" bestFit="1" customWidth="1"/>
    <col min="8461" max="8461" width="7.5" style="78" customWidth="1"/>
    <col min="8462" max="8462" width="5.375" style="78" customWidth="1"/>
    <col min="8463" max="8463" width="9.375" style="78" customWidth="1"/>
    <col min="8464" max="8469" width="5.875" style="78" customWidth="1"/>
    <col min="8470" max="8470" width="3.75" style="78" customWidth="1"/>
    <col min="8471" max="8471" width="9.375" style="78" customWidth="1"/>
    <col min="8472" max="8477" width="5.875" style="78" customWidth="1"/>
    <col min="8478" max="8704" width="9" style="78"/>
    <col min="8705" max="8705" width="5.875" style="78" customWidth="1"/>
    <col min="8706" max="8706" width="7.5" style="78" customWidth="1"/>
    <col min="8707" max="8707" width="3.75" style="78" customWidth="1"/>
    <col min="8708" max="8708" width="0" style="78" hidden="1" customWidth="1"/>
    <col min="8709" max="8709" width="10.375" style="78" customWidth="1"/>
    <col min="8710" max="8710" width="6" style="78" bestFit="1" customWidth="1"/>
    <col min="8711" max="8711" width="7.5" style="78" customWidth="1"/>
    <col min="8712" max="8712" width="6" style="78" bestFit="1" customWidth="1"/>
    <col min="8713" max="8713" width="7.5" style="78" customWidth="1"/>
    <col min="8714" max="8714" width="6" style="78" bestFit="1" customWidth="1"/>
    <col min="8715" max="8715" width="7.5" style="78" customWidth="1"/>
    <col min="8716" max="8716" width="6" style="78" bestFit="1" customWidth="1"/>
    <col min="8717" max="8717" width="7.5" style="78" customWidth="1"/>
    <col min="8718" max="8718" width="5.375" style="78" customWidth="1"/>
    <col min="8719" max="8719" width="9.375" style="78" customWidth="1"/>
    <col min="8720" max="8725" width="5.875" style="78" customWidth="1"/>
    <col min="8726" max="8726" width="3.75" style="78" customWidth="1"/>
    <col min="8727" max="8727" width="9.375" style="78" customWidth="1"/>
    <col min="8728" max="8733" width="5.875" style="78" customWidth="1"/>
    <col min="8734" max="8960" width="9" style="78"/>
    <col min="8961" max="8961" width="5.875" style="78" customWidth="1"/>
    <col min="8962" max="8962" width="7.5" style="78" customWidth="1"/>
    <col min="8963" max="8963" width="3.75" style="78" customWidth="1"/>
    <col min="8964" max="8964" width="0" style="78" hidden="1" customWidth="1"/>
    <col min="8965" max="8965" width="10.375" style="78" customWidth="1"/>
    <col min="8966" max="8966" width="6" style="78" bestFit="1" customWidth="1"/>
    <col min="8967" max="8967" width="7.5" style="78" customWidth="1"/>
    <col min="8968" max="8968" width="6" style="78" bestFit="1" customWidth="1"/>
    <col min="8969" max="8969" width="7.5" style="78" customWidth="1"/>
    <col min="8970" max="8970" width="6" style="78" bestFit="1" customWidth="1"/>
    <col min="8971" max="8971" width="7.5" style="78" customWidth="1"/>
    <col min="8972" max="8972" width="6" style="78" bestFit="1" customWidth="1"/>
    <col min="8973" max="8973" width="7.5" style="78" customWidth="1"/>
    <col min="8974" max="8974" width="5.375" style="78" customWidth="1"/>
    <col min="8975" max="8975" width="9.375" style="78" customWidth="1"/>
    <col min="8976" max="8981" width="5.875" style="78" customWidth="1"/>
    <col min="8982" max="8982" width="3.75" style="78" customWidth="1"/>
    <col min="8983" max="8983" width="9.375" style="78" customWidth="1"/>
    <col min="8984" max="8989" width="5.875" style="78" customWidth="1"/>
    <col min="8990" max="9216" width="9" style="78"/>
    <col min="9217" max="9217" width="5.875" style="78" customWidth="1"/>
    <col min="9218" max="9218" width="7.5" style="78" customWidth="1"/>
    <col min="9219" max="9219" width="3.75" style="78" customWidth="1"/>
    <col min="9220" max="9220" width="0" style="78" hidden="1" customWidth="1"/>
    <col min="9221" max="9221" width="10.375" style="78" customWidth="1"/>
    <col min="9222" max="9222" width="6" style="78" bestFit="1" customWidth="1"/>
    <col min="9223" max="9223" width="7.5" style="78" customWidth="1"/>
    <col min="9224" max="9224" width="6" style="78" bestFit="1" customWidth="1"/>
    <col min="9225" max="9225" width="7.5" style="78" customWidth="1"/>
    <col min="9226" max="9226" width="6" style="78" bestFit="1" customWidth="1"/>
    <col min="9227" max="9227" width="7.5" style="78" customWidth="1"/>
    <col min="9228" max="9228" width="6" style="78" bestFit="1" customWidth="1"/>
    <col min="9229" max="9229" width="7.5" style="78" customWidth="1"/>
    <col min="9230" max="9230" width="5.375" style="78" customWidth="1"/>
    <col min="9231" max="9231" width="9.375" style="78" customWidth="1"/>
    <col min="9232" max="9237" width="5.875" style="78" customWidth="1"/>
    <col min="9238" max="9238" width="3.75" style="78" customWidth="1"/>
    <col min="9239" max="9239" width="9.375" style="78" customWidth="1"/>
    <col min="9240" max="9245" width="5.875" style="78" customWidth="1"/>
    <col min="9246" max="9472" width="9" style="78"/>
    <col min="9473" max="9473" width="5.875" style="78" customWidth="1"/>
    <col min="9474" max="9474" width="7.5" style="78" customWidth="1"/>
    <col min="9475" max="9475" width="3.75" style="78" customWidth="1"/>
    <col min="9476" max="9476" width="0" style="78" hidden="1" customWidth="1"/>
    <col min="9477" max="9477" width="10.375" style="78" customWidth="1"/>
    <col min="9478" max="9478" width="6" style="78" bestFit="1" customWidth="1"/>
    <col min="9479" max="9479" width="7.5" style="78" customWidth="1"/>
    <col min="9480" max="9480" width="6" style="78" bestFit="1" customWidth="1"/>
    <col min="9481" max="9481" width="7.5" style="78" customWidth="1"/>
    <col min="9482" max="9482" width="6" style="78" bestFit="1" customWidth="1"/>
    <col min="9483" max="9483" width="7.5" style="78" customWidth="1"/>
    <col min="9484" max="9484" width="6" style="78" bestFit="1" customWidth="1"/>
    <col min="9485" max="9485" width="7.5" style="78" customWidth="1"/>
    <col min="9486" max="9486" width="5.375" style="78" customWidth="1"/>
    <col min="9487" max="9487" width="9.375" style="78" customWidth="1"/>
    <col min="9488" max="9493" width="5.875" style="78" customWidth="1"/>
    <col min="9494" max="9494" width="3.75" style="78" customWidth="1"/>
    <col min="9495" max="9495" width="9.375" style="78" customWidth="1"/>
    <col min="9496" max="9501" width="5.875" style="78" customWidth="1"/>
    <col min="9502" max="9728" width="9" style="78"/>
    <col min="9729" max="9729" width="5.875" style="78" customWidth="1"/>
    <col min="9730" max="9730" width="7.5" style="78" customWidth="1"/>
    <col min="9731" max="9731" width="3.75" style="78" customWidth="1"/>
    <col min="9732" max="9732" width="0" style="78" hidden="1" customWidth="1"/>
    <col min="9733" max="9733" width="10.375" style="78" customWidth="1"/>
    <col min="9734" max="9734" width="6" style="78" bestFit="1" customWidth="1"/>
    <col min="9735" max="9735" width="7.5" style="78" customWidth="1"/>
    <col min="9736" max="9736" width="6" style="78" bestFit="1" customWidth="1"/>
    <col min="9737" max="9737" width="7.5" style="78" customWidth="1"/>
    <col min="9738" max="9738" width="6" style="78" bestFit="1" customWidth="1"/>
    <col min="9739" max="9739" width="7.5" style="78" customWidth="1"/>
    <col min="9740" max="9740" width="6" style="78" bestFit="1" customWidth="1"/>
    <col min="9741" max="9741" width="7.5" style="78" customWidth="1"/>
    <col min="9742" max="9742" width="5.375" style="78" customWidth="1"/>
    <col min="9743" max="9743" width="9.375" style="78" customWidth="1"/>
    <col min="9744" max="9749" width="5.875" style="78" customWidth="1"/>
    <col min="9750" max="9750" width="3.75" style="78" customWidth="1"/>
    <col min="9751" max="9751" width="9.375" style="78" customWidth="1"/>
    <col min="9752" max="9757" width="5.875" style="78" customWidth="1"/>
    <col min="9758" max="9984" width="9" style="78"/>
    <col min="9985" max="9985" width="5.875" style="78" customWidth="1"/>
    <col min="9986" max="9986" width="7.5" style="78" customWidth="1"/>
    <col min="9987" max="9987" width="3.75" style="78" customWidth="1"/>
    <col min="9988" max="9988" width="0" style="78" hidden="1" customWidth="1"/>
    <col min="9989" max="9989" width="10.375" style="78" customWidth="1"/>
    <col min="9990" max="9990" width="6" style="78" bestFit="1" customWidth="1"/>
    <col min="9991" max="9991" width="7.5" style="78" customWidth="1"/>
    <col min="9992" max="9992" width="6" style="78" bestFit="1" customWidth="1"/>
    <col min="9993" max="9993" width="7.5" style="78" customWidth="1"/>
    <col min="9994" max="9994" width="6" style="78" bestFit="1" customWidth="1"/>
    <col min="9995" max="9995" width="7.5" style="78" customWidth="1"/>
    <col min="9996" max="9996" width="6" style="78" bestFit="1" customWidth="1"/>
    <col min="9997" max="9997" width="7.5" style="78" customWidth="1"/>
    <col min="9998" max="9998" width="5.375" style="78" customWidth="1"/>
    <col min="9999" max="9999" width="9.375" style="78" customWidth="1"/>
    <col min="10000" max="10005" width="5.875" style="78" customWidth="1"/>
    <col min="10006" max="10006" width="3.75" style="78" customWidth="1"/>
    <col min="10007" max="10007" width="9.375" style="78" customWidth="1"/>
    <col min="10008" max="10013" width="5.875" style="78" customWidth="1"/>
    <col min="10014" max="10240" width="9" style="78"/>
    <col min="10241" max="10241" width="5.875" style="78" customWidth="1"/>
    <col min="10242" max="10242" width="7.5" style="78" customWidth="1"/>
    <col min="10243" max="10243" width="3.75" style="78" customWidth="1"/>
    <col min="10244" max="10244" width="0" style="78" hidden="1" customWidth="1"/>
    <col min="10245" max="10245" width="10.375" style="78" customWidth="1"/>
    <col min="10246" max="10246" width="6" style="78" bestFit="1" customWidth="1"/>
    <col min="10247" max="10247" width="7.5" style="78" customWidth="1"/>
    <col min="10248" max="10248" width="6" style="78" bestFit="1" customWidth="1"/>
    <col min="10249" max="10249" width="7.5" style="78" customWidth="1"/>
    <col min="10250" max="10250" width="6" style="78" bestFit="1" customWidth="1"/>
    <col min="10251" max="10251" width="7.5" style="78" customWidth="1"/>
    <col min="10252" max="10252" width="6" style="78" bestFit="1" customWidth="1"/>
    <col min="10253" max="10253" width="7.5" style="78" customWidth="1"/>
    <col min="10254" max="10254" width="5.375" style="78" customWidth="1"/>
    <col min="10255" max="10255" width="9.375" style="78" customWidth="1"/>
    <col min="10256" max="10261" width="5.875" style="78" customWidth="1"/>
    <col min="10262" max="10262" width="3.75" style="78" customWidth="1"/>
    <col min="10263" max="10263" width="9.375" style="78" customWidth="1"/>
    <col min="10264" max="10269" width="5.875" style="78" customWidth="1"/>
    <col min="10270" max="10496" width="9" style="78"/>
    <col min="10497" max="10497" width="5.875" style="78" customWidth="1"/>
    <col min="10498" max="10498" width="7.5" style="78" customWidth="1"/>
    <col min="10499" max="10499" width="3.75" style="78" customWidth="1"/>
    <col min="10500" max="10500" width="0" style="78" hidden="1" customWidth="1"/>
    <col min="10501" max="10501" width="10.375" style="78" customWidth="1"/>
    <col min="10502" max="10502" width="6" style="78" bestFit="1" customWidth="1"/>
    <col min="10503" max="10503" width="7.5" style="78" customWidth="1"/>
    <col min="10504" max="10504" width="6" style="78" bestFit="1" customWidth="1"/>
    <col min="10505" max="10505" width="7.5" style="78" customWidth="1"/>
    <col min="10506" max="10506" width="6" style="78" bestFit="1" customWidth="1"/>
    <col min="10507" max="10507" width="7.5" style="78" customWidth="1"/>
    <col min="10508" max="10508" width="6" style="78" bestFit="1" customWidth="1"/>
    <col min="10509" max="10509" width="7.5" style="78" customWidth="1"/>
    <col min="10510" max="10510" width="5.375" style="78" customWidth="1"/>
    <col min="10511" max="10511" width="9.375" style="78" customWidth="1"/>
    <col min="10512" max="10517" width="5.875" style="78" customWidth="1"/>
    <col min="10518" max="10518" width="3.75" style="78" customWidth="1"/>
    <col min="10519" max="10519" width="9.375" style="78" customWidth="1"/>
    <col min="10520" max="10525" width="5.875" style="78" customWidth="1"/>
    <col min="10526" max="10752" width="9" style="78"/>
    <col min="10753" max="10753" width="5.875" style="78" customWidth="1"/>
    <col min="10754" max="10754" width="7.5" style="78" customWidth="1"/>
    <col min="10755" max="10755" width="3.75" style="78" customWidth="1"/>
    <col min="10756" max="10756" width="0" style="78" hidden="1" customWidth="1"/>
    <col min="10757" max="10757" width="10.375" style="78" customWidth="1"/>
    <col min="10758" max="10758" width="6" style="78" bestFit="1" customWidth="1"/>
    <col min="10759" max="10759" width="7.5" style="78" customWidth="1"/>
    <col min="10760" max="10760" width="6" style="78" bestFit="1" customWidth="1"/>
    <col min="10761" max="10761" width="7.5" style="78" customWidth="1"/>
    <col min="10762" max="10762" width="6" style="78" bestFit="1" customWidth="1"/>
    <col min="10763" max="10763" width="7.5" style="78" customWidth="1"/>
    <col min="10764" max="10764" width="6" style="78" bestFit="1" customWidth="1"/>
    <col min="10765" max="10765" width="7.5" style="78" customWidth="1"/>
    <col min="10766" max="10766" width="5.375" style="78" customWidth="1"/>
    <col min="10767" max="10767" width="9.375" style="78" customWidth="1"/>
    <col min="10768" max="10773" width="5.875" style="78" customWidth="1"/>
    <col min="10774" max="10774" width="3.75" style="78" customWidth="1"/>
    <col min="10775" max="10775" width="9.375" style="78" customWidth="1"/>
    <col min="10776" max="10781" width="5.875" style="78" customWidth="1"/>
    <col min="10782" max="11008" width="9" style="78"/>
    <col min="11009" max="11009" width="5.875" style="78" customWidth="1"/>
    <col min="11010" max="11010" width="7.5" style="78" customWidth="1"/>
    <col min="11011" max="11011" width="3.75" style="78" customWidth="1"/>
    <col min="11012" max="11012" width="0" style="78" hidden="1" customWidth="1"/>
    <col min="11013" max="11013" width="10.375" style="78" customWidth="1"/>
    <col min="11014" max="11014" width="6" style="78" bestFit="1" customWidth="1"/>
    <col min="11015" max="11015" width="7.5" style="78" customWidth="1"/>
    <col min="11016" max="11016" width="6" style="78" bestFit="1" customWidth="1"/>
    <col min="11017" max="11017" width="7.5" style="78" customWidth="1"/>
    <col min="11018" max="11018" width="6" style="78" bestFit="1" customWidth="1"/>
    <col min="11019" max="11019" width="7.5" style="78" customWidth="1"/>
    <col min="11020" max="11020" width="6" style="78" bestFit="1" customWidth="1"/>
    <col min="11021" max="11021" width="7.5" style="78" customWidth="1"/>
    <col min="11022" max="11022" width="5.375" style="78" customWidth="1"/>
    <col min="11023" max="11023" width="9.375" style="78" customWidth="1"/>
    <col min="11024" max="11029" width="5.875" style="78" customWidth="1"/>
    <col min="11030" max="11030" width="3.75" style="78" customWidth="1"/>
    <col min="11031" max="11031" width="9.375" style="78" customWidth="1"/>
    <col min="11032" max="11037" width="5.875" style="78" customWidth="1"/>
    <col min="11038" max="11264" width="9" style="78"/>
    <col min="11265" max="11265" width="5.875" style="78" customWidth="1"/>
    <col min="11266" max="11266" width="7.5" style="78" customWidth="1"/>
    <col min="11267" max="11267" width="3.75" style="78" customWidth="1"/>
    <col min="11268" max="11268" width="0" style="78" hidden="1" customWidth="1"/>
    <col min="11269" max="11269" width="10.375" style="78" customWidth="1"/>
    <col min="11270" max="11270" width="6" style="78" bestFit="1" customWidth="1"/>
    <col min="11271" max="11271" width="7.5" style="78" customWidth="1"/>
    <col min="11272" max="11272" width="6" style="78" bestFit="1" customWidth="1"/>
    <col min="11273" max="11273" width="7.5" style="78" customWidth="1"/>
    <col min="11274" max="11274" width="6" style="78" bestFit="1" customWidth="1"/>
    <col min="11275" max="11275" width="7.5" style="78" customWidth="1"/>
    <col min="11276" max="11276" width="6" style="78" bestFit="1" customWidth="1"/>
    <col min="11277" max="11277" width="7.5" style="78" customWidth="1"/>
    <col min="11278" max="11278" width="5.375" style="78" customWidth="1"/>
    <col min="11279" max="11279" width="9.375" style="78" customWidth="1"/>
    <col min="11280" max="11285" width="5.875" style="78" customWidth="1"/>
    <col min="11286" max="11286" width="3.75" style="78" customWidth="1"/>
    <col min="11287" max="11287" width="9.375" style="78" customWidth="1"/>
    <col min="11288" max="11293" width="5.875" style="78" customWidth="1"/>
    <col min="11294" max="11520" width="9" style="78"/>
    <col min="11521" max="11521" width="5.875" style="78" customWidth="1"/>
    <col min="11522" max="11522" width="7.5" style="78" customWidth="1"/>
    <col min="11523" max="11523" width="3.75" style="78" customWidth="1"/>
    <col min="11524" max="11524" width="0" style="78" hidden="1" customWidth="1"/>
    <col min="11525" max="11525" width="10.375" style="78" customWidth="1"/>
    <col min="11526" max="11526" width="6" style="78" bestFit="1" customWidth="1"/>
    <col min="11527" max="11527" width="7.5" style="78" customWidth="1"/>
    <col min="11528" max="11528" width="6" style="78" bestFit="1" customWidth="1"/>
    <col min="11529" max="11529" width="7.5" style="78" customWidth="1"/>
    <col min="11530" max="11530" width="6" style="78" bestFit="1" customWidth="1"/>
    <col min="11531" max="11531" width="7.5" style="78" customWidth="1"/>
    <col min="11532" max="11532" width="6" style="78" bestFit="1" customWidth="1"/>
    <col min="11533" max="11533" width="7.5" style="78" customWidth="1"/>
    <col min="11534" max="11534" width="5.375" style="78" customWidth="1"/>
    <col min="11535" max="11535" width="9.375" style="78" customWidth="1"/>
    <col min="11536" max="11541" width="5.875" style="78" customWidth="1"/>
    <col min="11542" max="11542" width="3.75" style="78" customWidth="1"/>
    <col min="11543" max="11543" width="9.375" style="78" customWidth="1"/>
    <col min="11544" max="11549" width="5.875" style="78" customWidth="1"/>
    <col min="11550" max="11776" width="9" style="78"/>
    <col min="11777" max="11777" width="5.875" style="78" customWidth="1"/>
    <col min="11778" max="11778" width="7.5" style="78" customWidth="1"/>
    <col min="11779" max="11779" width="3.75" style="78" customWidth="1"/>
    <col min="11780" max="11780" width="0" style="78" hidden="1" customWidth="1"/>
    <col min="11781" max="11781" width="10.375" style="78" customWidth="1"/>
    <col min="11782" max="11782" width="6" style="78" bestFit="1" customWidth="1"/>
    <col min="11783" max="11783" width="7.5" style="78" customWidth="1"/>
    <col min="11784" max="11784" width="6" style="78" bestFit="1" customWidth="1"/>
    <col min="11785" max="11785" width="7.5" style="78" customWidth="1"/>
    <col min="11786" max="11786" width="6" style="78" bestFit="1" customWidth="1"/>
    <col min="11787" max="11787" width="7.5" style="78" customWidth="1"/>
    <col min="11788" max="11788" width="6" style="78" bestFit="1" customWidth="1"/>
    <col min="11789" max="11789" width="7.5" style="78" customWidth="1"/>
    <col min="11790" max="11790" width="5.375" style="78" customWidth="1"/>
    <col min="11791" max="11791" width="9.375" style="78" customWidth="1"/>
    <col min="11792" max="11797" width="5.875" style="78" customWidth="1"/>
    <col min="11798" max="11798" width="3.75" style="78" customWidth="1"/>
    <col min="11799" max="11799" width="9.375" style="78" customWidth="1"/>
    <col min="11800" max="11805" width="5.875" style="78" customWidth="1"/>
    <col min="11806" max="12032" width="9" style="78"/>
    <col min="12033" max="12033" width="5.875" style="78" customWidth="1"/>
    <col min="12034" max="12034" width="7.5" style="78" customWidth="1"/>
    <col min="12035" max="12035" width="3.75" style="78" customWidth="1"/>
    <col min="12036" max="12036" width="0" style="78" hidden="1" customWidth="1"/>
    <col min="12037" max="12037" width="10.375" style="78" customWidth="1"/>
    <col min="12038" max="12038" width="6" style="78" bestFit="1" customWidth="1"/>
    <col min="12039" max="12039" width="7.5" style="78" customWidth="1"/>
    <col min="12040" max="12040" width="6" style="78" bestFit="1" customWidth="1"/>
    <col min="12041" max="12041" width="7.5" style="78" customWidth="1"/>
    <col min="12042" max="12042" width="6" style="78" bestFit="1" customWidth="1"/>
    <col min="12043" max="12043" width="7.5" style="78" customWidth="1"/>
    <col min="12044" max="12044" width="6" style="78" bestFit="1" customWidth="1"/>
    <col min="12045" max="12045" width="7.5" style="78" customWidth="1"/>
    <col min="12046" max="12046" width="5.375" style="78" customWidth="1"/>
    <col min="12047" max="12047" width="9.375" style="78" customWidth="1"/>
    <col min="12048" max="12053" width="5.875" style="78" customWidth="1"/>
    <col min="12054" max="12054" width="3.75" style="78" customWidth="1"/>
    <col min="12055" max="12055" width="9.375" style="78" customWidth="1"/>
    <col min="12056" max="12061" width="5.875" style="78" customWidth="1"/>
    <col min="12062" max="12288" width="9" style="78"/>
    <col min="12289" max="12289" width="5.875" style="78" customWidth="1"/>
    <col min="12290" max="12290" width="7.5" style="78" customWidth="1"/>
    <col min="12291" max="12291" width="3.75" style="78" customWidth="1"/>
    <col min="12292" max="12292" width="0" style="78" hidden="1" customWidth="1"/>
    <col min="12293" max="12293" width="10.375" style="78" customWidth="1"/>
    <col min="12294" max="12294" width="6" style="78" bestFit="1" customWidth="1"/>
    <col min="12295" max="12295" width="7.5" style="78" customWidth="1"/>
    <col min="12296" max="12296" width="6" style="78" bestFit="1" customWidth="1"/>
    <col min="12297" max="12297" width="7.5" style="78" customWidth="1"/>
    <col min="12298" max="12298" width="6" style="78" bestFit="1" customWidth="1"/>
    <col min="12299" max="12299" width="7.5" style="78" customWidth="1"/>
    <col min="12300" max="12300" width="6" style="78" bestFit="1" customWidth="1"/>
    <col min="12301" max="12301" width="7.5" style="78" customWidth="1"/>
    <col min="12302" max="12302" width="5.375" style="78" customWidth="1"/>
    <col min="12303" max="12303" width="9.375" style="78" customWidth="1"/>
    <col min="12304" max="12309" width="5.875" style="78" customWidth="1"/>
    <col min="12310" max="12310" width="3.75" style="78" customWidth="1"/>
    <col min="12311" max="12311" width="9.375" style="78" customWidth="1"/>
    <col min="12312" max="12317" width="5.875" style="78" customWidth="1"/>
    <col min="12318" max="12544" width="9" style="78"/>
    <col min="12545" max="12545" width="5.875" style="78" customWidth="1"/>
    <col min="12546" max="12546" width="7.5" style="78" customWidth="1"/>
    <col min="12547" max="12547" width="3.75" style="78" customWidth="1"/>
    <col min="12548" max="12548" width="0" style="78" hidden="1" customWidth="1"/>
    <col min="12549" max="12549" width="10.375" style="78" customWidth="1"/>
    <col min="12550" max="12550" width="6" style="78" bestFit="1" customWidth="1"/>
    <col min="12551" max="12551" width="7.5" style="78" customWidth="1"/>
    <col min="12552" max="12552" width="6" style="78" bestFit="1" customWidth="1"/>
    <col min="12553" max="12553" width="7.5" style="78" customWidth="1"/>
    <col min="12554" max="12554" width="6" style="78" bestFit="1" customWidth="1"/>
    <col min="12555" max="12555" width="7.5" style="78" customWidth="1"/>
    <col min="12556" max="12556" width="6" style="78" bestFit="1" customWidth="1"/>
    <col min="12557" max="12557" width="7.5" style="78" customWidth="1"/>
    <col min="12558" max="12558" width="5.375" style="78" customWidth="1"/>
    <col min="12559" max="12559" width="9.375" style="78" customWidth="1"/>
    <col min="12560" max="12565" width="5.875" style="78" customWidth="1"/>
    <col min="12566" max="12566" width="3.75" style="78" customWidth="1"/>
    <col min="12567" max="12567" width="9.375" style="78" customWidth="1"/>
    <col min="12568" max="12573" width="5.875" style="78" customWidth="1"/>
    <col min="12574" max="12800" width="9" style="78"/>
    <col min="12801" max="12801" width="5.875" style="78" customWidth="1"/>
    <col min="12802" max="12802" width="7.5" style="78" customWidth="1"/>
    <col min="12803" max="12803" width="3.75" style="78" customWidth="1"/>
    <col min="12804" max="12804" width="0" style="78" hidden="1" customWidth="1"/>
    <col min="12805" max="12805" width="10.375" style="78" customWidth="1"/>
    <col min="12806" max="12806" width="6" style="78" bestFit="1" customWidth="1"/>
    <col min="12807" max="12807" width="7.5" style="78" customWidth="1"/>
    <col min="12808" max="12808" width="6" style="78" bestFit="1" customWidth="1"/>
    <col min="12809" max="12809" width="7.5" style="78" customWidth="1"/>
    <col min="12810" max="12810" width="6" style="78" bestFit="1" customWidth="1"/>
    <col min="12811" max="12811" width="7.5" style="78" customWidth="1"/>
    <col min="12812" max="12812" width="6" style="78" bestFit="1" customWidth="1"/>
    <col min="12813" max="12813" width="7.5" style="78" customWidth="1"/>
    <col min="12814" max="12814" width="5.375" style="78" customWidth="1"/>
    <col min="12815" max="12815" width="9.375" style="78" customWidth="1"/>
    <col min="12816" max="12821" width="5.875" style="78" customWidth="1"/>
    <col min="12822" max="12822" width="3.75" style="78" customWidth="1"/>
    <col min="12823" max="12823" width="9.375" style="78" customWidth="1"/>
    <col min="12824" max="12829" width="5.875" style="78" customWidth="1"/>
    <col min="12830" max="13056" width="9" style="78"/>
    <col min="13057" max="13057" width="5.875" style="78" customWidth="1"/>
    <col min="13058" max="13058" width="7.5" style="78" customWidth="1"/>
    <col min="13059" max="13059" width="3.75" style="78" customWidth="1"/>
    <col min="13060" max="13060" width="0" style="78" hidden="1" customWidth="1"/>
    <col min="13061" max="13061" width="10.375" style="78" customWidth="1"/>
    <col min="13062" max="13062" width="6" style="78" bestFit="1" customWidth="1"/>
    <col min="13063" max="13063" width="7.5" style="78" customWidth="1"/>
    <col min="13064" max="13064" width="6" style="78" bestFit="1" customWidth="1"/>
    <col min="13065" max="13065" width="7.5" style="78" customWidth="1"/>
    <col min="13066" max="13066" width="6" style="78" bestFit="1" customWidth="1"/>
    <col min="13067" max="13067" width="7.5" style="78" customWidth="1"/>
    <col min="13068" max="13068" width="6" style="78" bestFit="1" customWidth="1"/>
    <col min="13069" max="13069" width="7.5" style="78" customWidth="1"/>
    <col min="13070" max="13070" width="5.375" style="78" customWidth="1"/>
    <col min="13071" max="13071" width="9.375" style="78" customWidth="1"/>
    <col min="13072" max="13077" width="5.875" style="78" customWidth="1"/>
    <col min="13078" max="13078" width="3.75" style="78" customWidth="1"/>
    <col min="13079" max="13079" width="9.375" style="78" customWidth="1"/>
    <col min="13080" max="13085" width="5.875" style="78" customWidth="1"/>
    <col min="13086" max="13312" width="9" style="78"/>
    <col min="13313" max="13313" width="5.875" style="78" customWidth="1"/>
    <col min="13314" max="13314" width="7.5" style="78" customWidth="1"/>
    <col min="13315" max="13315" width="3.75" style="78" customWidth="1"/>
    <col min="13316" max="13316" width="0" style="78" hidden="1" customWidth="1"/>
    <col min="13317" max="13317" width="10.375" style="78" customWidth="1"/>
    <col min="13318" max="13318" width="6" style="78" bestFit="1" customWidth="1"/>
    <col min="13319" max="13319" width="7.5" style="78" customWidth="1"/>
    <col min="13320" max="13320" width="6" style="78" bestFit="1" customWidth="1"/>
    <col min="13321" max="13321" width="7.5" style="78" customWidth="1"/>
    <col min="13322" max="13322" width="6" style="78" bestFit="1" customWidth="1"/>
    <col min="13323" max="13323" width="7.5" style="78" customWidth="1"/>
    <col min="13324" max="13324" width="6" style="78" bestFit="1" customWidth="1"/>
    <col min="13325" max="13325" width="7.5" style="78" customWidth="1"/>
    <col min="13326" max="13326" width="5.375" style="78" customWidth="1"/>
    <col min="13327" max="13327" width="9.375" style="78" customWidth="1"/>
    <col min="13328" max="13333" width="5.875" style="78" customWidth="1"/>
    <col min="13334" max="13334" width="3.75" style="78" customWidth="1"/>
    <col min="13335" max="13335" width="9.375" style="78" customWidth="1"/>
    <col min="13336" max="13341" width="5.875" style="78" customWidth="1"/>
    <col min="13342" max="13568" width="9" style="78"/>
    <col min="13569" max="13569" width="5.875" style="78" customWidth="1"/>
    <col min="13570" max="13570" width="7.5" style="78" customWidth="1"/>
    <col min="13571" max="13571" width="3.75" style="78" customWidth="1"/>
    <col min="13572" max="13572" width="0" style="78" hidden="1" customWidth="1"/>
    <col min="13573" max="13573" width="10.375" style="78" customWidth="1"/>
    <col min="13574" max="13574" width="6" style="78" bestFit="1" customWidth="1"/>
    <col min="13575" max="13575" width="7.5" style="78" customWidth="1"/>
    <col min="13576" max="13576" width="6" style="78" bestFit="1" customWidth="1"/>
    <col min="13577" max="13577" width="7.5" style="78" customWidth="1"/>
    <col min="13578" max="13578" width="6" style="78" bestFit="1" customWidth="1"/>
    <col min="13579" max="13579" width="7.5" style="78" customWidth="1"/>
    <col min="13580" max="13580" width="6" style="78" bestFit="1" customWidth="1"/>
    <col min="13581" max="13581" width="7.5" style="78" customWidth="1"/>
    <col min="13582" max="13582" width="5.375" style="78" customWidth="1"/>
    <col min="13583" max="13583" width="9.375" style="78" customWidth="1"/>
    <col min="13584" max="13589" width="5.875" style="78" customWidth="1"/>
    <col min="13590" max="13590" width="3.75" style="78" customWidth="1"/>
    <col min="13591" max="13591" width="9.375" style="78" customWidth="1"/>
    <col min="13592" max="13597" width="5.875" style="78" customWidth="1"/>
    <col min="13598" max="13824" width="9" style="78"/>
    <col min="13825" max="13825" width="5.875" style="78" customWidth="1"/>
    <col min="13826" max="13826" width="7.5" style="78" customWidth="1"/>
    <col min="13827" max="13827" width="3.75" style="78" customWidth="1"/>
    <col min="13828" max="13828" width="0" style="78" hidden="1" customWidth="1"/>
    <col min="13829" max="13829" width="10.375" style="78" customWidth="1"/>
    <col min="13830" max="13830" width="6" style="78" bestFit="1" customWidth="1"/>
    <col min="13831" max="13831" width="7.5" style="78" customWidth="1"/>
    <col min="13832" max="13832" width="6" style="78" bestFit="1" customWidth="1"/>
    <col min="13833" max="13833" width="7.5" style="78" customWidth="1"/>
    <col min="13834" max="13834" width="6" style="78" bestFit="1" customWidth="1"/>
    <col min="13835" max="13835" width="7.5" style="78" customWidth="1"/>
    <col min="13836" max="13836" width="6" style="78" bestFit="1" customWidth="1"/>
    <col min="13837" max="13837" width="7.5" style="78" customWidth="1"/>
    <col min="13838" max="13838" width="5.375" style="78" customWidth="1"/>
    <col min="13839" max="13839" width="9.375" style="78" customWidth="1"/>
    <col min="13840" max="13845" width="5.875" style="78" customWidth="1"/>
    <col min="13846" max="13846" width="3.75" style="78" customWidth="1"/>
    <col min="13847" max="13847" width="9.375" style="78" customWidth="1"/>
    <col min="13848" max="13853" width="5.875" style="78" customWidth="1"/>
    <col min="13854" max="14080" width="9" style="78"/>
    <col min="14081" max="14081" width="5.875" style="78" customWidth="1"/>
    <col min="14082" max="14082" width="7.5" style="78" customWidth="1"/>
    <col min="14083" max="14083" width="3.75" style="78" customWidth="1"/>
    <col min="14084" max="14084" width="0" style="78" hidden="1" customWidth="1"/>
    <col min="14085" max="14085" width="10.375" style="78" customWidth="1"/>
    <col min="14086" max="14086" width="6" style="78" bestFit="1" customWidth="1"/>
    <col min="14087" max="14087" width="7.5" style="78" customWidth="1"/>
    <col min="14088" max="14088" width="6" style="78" bestFit="1" customWidth="1"/>
    <col min="14089" max="14089" width="7.5" style="78" customWidth="1"/>
    <col min="14090" max="14090" width="6" style="78" bestFit="1" customWidth="1"/>
    <col min="14091" max="14091" width="7.5" style="78" customWidth="1"/>
    <col min="14092" max="14092" width="6" style="78" bestFit="1" customWidth="1"/>
    <col min="14093" max="14093" width="7.5" style="78" customWidth="1"/>
    <col min="14094" max="14094" width="5.375" style="78" customWidth="1"/>
    <col min="14095" max="14095" width="9.375" style="78" customWidth="1"/>
    <col min="14096" max="14101" width="5.875" style="78" customWidth="1"/>
    <col min="14102" max="14102" width="3.75" style="78" customWidth="1"/>
    <col min="14103" max="14103" width="9.375" style="78" customWidth="1"/>
    <col min="14104" max="14109" width="5.875" style="78" customWidth="1"/>
    <col min="14110" max="14336" width="9" style="78"/>
    <col min="14337" max="14337" width="5.875" style="78" customWidth="1"/>
    <col min="14338" max="14338" width="7.5" style="78" customWidth="1"/>
    <col min="14339" max="14339" width="3.75" style="78" customWidth="1"/>
    <col min="14340" max="14340" width="0" style="78" hidden="1" customWidth="1"/>
    <col min="14341" max="14341" width="10.375" style="78" customWidth="1"/>
    <col min="14342" max="14342" width="6" style="78" bestFit="1" customWidth="1"/>
    <col min="14343" max="14343" width="7.5" style="78" customWidth="1"/>
    <col min="14344" max="14344" width="6" style="78" bestFit="1" customWidth="1"/>
    <col min="14345" max="14345" width="7.5" style="78" customWidth="1"/>
    <col min="14346" max="14346" width="6" style="78" bestFit="1" customWidth="1"/>
    <col min="14347" max="14347" width="7.5" style="78" customWidth="1"/>
    <col min="14348" max="14348" width="6" style="78" bestFit="1" customWidth="1"/>
    <col min="14349" max="14349" width="7.5" style="78" customWidth="1"/>
    <col min="14350" max="14350" width="5.375" style="78" customWidth="1"/>
    <col min="14351" max="14351" width="9.375" style="78" customWidth="1"/>
    <col min="14352" max="14357" width="5.875" style="78" customWidth="1"/>
    <col min="14358" max="14358" width="3.75" style="78" customWidth="1"/>
    <col min="14359" max="14359" width="9.375" style="78" customWidth="1"/>
    <col min="14360" max="14365" width="5.875" style="78" customWidth="1"/>
    <col min="14366" max="14592" width="9" style="78"/>
    <col min="14593" max="14593" width="5.875" style="78" customWidth="1"/>
    <col min="14594" max="14594" width="7.5" style="78" customWidth="1"/>
    <col min="14595" max="14595" width="3.75" style="78" customWidth="1"/>
    <col min="14596" max="14596" width="0" style="78" hidden="1" customWidth="1"/>
    <col min="14597" max="14597" width="10.375" style="78" customWidth="1"/>
    <col min="14598" max="14598" width="6" style="78" bestFit="1" customWidth="1"/>
    <col min="14599" max="14599" width="7.5" style="78" customWidth="1"/>
    <col min="14600" max="14600" width="6" style="78" bestFit="1" customWidth="1"/>
    <col min="14601" max="14601" width="7.5" style="78" customWidth="1"/>
    <col min="14602" max="14602" width="6" style="78" bestFit="1" customWidth="1"/>
    <col min="14603" max="14603" width="7.5" style="78" customWidth="1"/>
    <col min="14604" max="14604" width="6" style="78" bestFit="1" customWidth="1"/>
    <col min="14605" max="14605" width="7.5" style="78" customWidth="1"/>
    <col min="14606" max="14606" width="5.375" style="78" customWidth="1"/>
    <col min="14607" max="14607" width="9.375" style="78" customWidth="1"/>
    <col min="14608" max="14613" width="5.875" style="78" customWidth="1"/>
    <col min="14614" max="14614" width="3.75" style="78" customWidth="1"/>
    <col min="14615" max="14615" width="9.375" style="78" customWidth="1"/>
    <col min="14616" max="14621" width="5.875" style="78" customWidth="1"/>
    <col min="14622" max="14848" width="9" style="78"/>
    <col min="14849" max="14849" width="5.875" style="78" customWidth="1"/>
    <col min="14850" max="14850" width="7.5" style="78" customWidth="1"/>
    <col min="14851" max="14851" width="3.75" style="78" customWidth="1"/>
    <col min="14852" max="14852" width="0" style="78" hidden="1" customWidth="1"/>
    <col min="14853" max="14853" width="10.375" style="78" customWidth="1"/>
    <col min="14854" max="14854" width="6" style="78" bestFit="1" customWidth="1"/>
    <col min="14855" max="14855" width="7.5" style="78" customWidth="1"/>
    <col min="14856" max="14856" width="6" style="78" bestFit="1" customWidth="1"/>
    <col min="14857" max="14857" width="7.5" style="78" customWidth="1"/>
    <col min="14858" max="14858" width="6" style="78" bestFit="1" customWidth="1"/>
    <col min="14859" max="14859" width="7.5" style="78" customWidth="1"/>
    <col min="14860" max="14860" width="6" style="78" bestFit="1" customWidth="1"/>
    <col min="14861" max="14861" width="7.5" style="78" customWidth="1"/>
    <col min="14862" max="14862" width="5.375" style="78" customWidth="1"/>
    <col min="14863" max="14863" width="9.375" style="78" customWidth="1"/>
    <col min="14864" max="14869" width="5.875" style="78" customWidth="1"/>
    <col min="14870" max="14870" width="3.75" style="78" customWidth="1"/>
    <col min="14871" max="14871" width="9.375" style="78" customWidth="1"/>
    <col min="14872" max="14877" width="5.875" style="78" customWidth="1"/>
    <col min="14878" max="15104" width="9" style="78"/>
    <col min="15105" max="15105" width="5.875" style="78" customWidth="1"/>
    <col min="15106" max="15106" width="7.5" style="78" customWidth="1"/>
    <col min="15107" max="15107" width="3.75" style="78" customWidth="1"/>
    <col min="15108" max="15108" width="0" style="78" hidden="1" customWidth="1"/>
    <col min="15109" max="15109" width="10.375" style="78" customWidth="1"/>
    <col min="15110" max="15110" width="6" style="78" bestFit="1" customWidth="1"/>
    <col min="15111" max="15111" width="7.5" style="78" customWidth="1"/>
    <col min="15112" max="15112" width="6" style="78" bestFit="1" customWidth="1"/>
    <col min="15113" max="15113" width="7.5" style="78" customWidth="1"/>
    <col min="15114" max="15114" width="6" style="78" bestFit="1" customWidth="1"/>
    <col min="15115" max="15115" width="7.5" style="78" customWidth="1"/>
    <col min="15116" max="15116" width="6" style="78" bestFit="1" customWidth="1"/>
    <col min="15117" max="15117" width="7.5" style="78" customWidth="1"/>
    <col min="15118" max="15118" width="5.375" style="78" customWidth="1"/>
    <col min="15119" max="15119" width="9.375" style="78" customWidth="1"/>
    <col min="15120" max="15125" width="5.875" style="78" customWidth="1"/>
    <col min="15126" max="15126" width="3.75" style="78" customWidth="1"/>
    <col min="15127" max="15127" width="9.375" style="78" customWidth="1"/>
    <col min="15128" max="15133" width="5.875" style="78" customWidth="1"/>
    <col min="15134" max="15360" width="9" style="78"/>
    <col min="15361" max="15361" width="5.875" style="78" customWidth="1"/>
    <col min="15362" max="15362" width="7.5" style="78" customWidth="1"/>
    <col min="15363" max="15363" width="3.75" style="78" customWidth="1"/>
    <col min="15364" max="15364" width="0" style="78" hidden="1" customWidth="1"/>
    <col min="15365" max="15365" width="10.375" style="78" customWidth="1"/>
    <col min="15366" max="15366" width="6" style="78" bestFit="1" customWidth="1"/>
    <col min="15367" max="15367" width="7.5" style="78" customWidth="1"/>
    <col min="15368" max="15368" width="6" style="78" bestFit="1" customWidth="1"/>
    <col min="15369" max="15369" width="7.5" style="78" customWidth="1"/>
    <col min="15370" max="15370" width="6" style="78" bestFit="1" customWidth="1"/>
    <col min="15371" max="15371" width="7.5" style="78" customWidth="1"/>
    <col min="15372" max="15372" width="6" style="78" bestFit="1" customWidth="1"/>
    <col min="15373" max="15373" width="7.5" style="78" customWidth="1"/>
    <col min="15374" max="15374" width="5.375" style="78" customWidth="1"/>
    <col min="15375" max="15375" width="9.375" style="78" customWidth="1"/>
    <col min="15376" max="15381" width="5.875" style="78" customWidth="1"/>
    <col min="15382" max="15382" width="3.75" style="78" customWidth="1"/>
    <col min="15383" max="15383" width="9.375" style="78" customWidth="1"/>
    <col min="15384" max="15389" width="5.875" style="78" customWidth="1"/>
    <col min="15390" max="15616" width="9" style="78"/>
    <col min="15617" max="15617" width="5.875" style="78" customWidth="1"/>
    <col min="15618" max="15618" width="7.5" style="78" customWidth="1"/>
    <col min="15619" max="15619" width="3.75" style="78" customWidth="1"/>
    <col min="15620" max="15620" width="0" style="78" hidden="1" customWidth="1"/>
    <col min="15621" max="15621" width="10.375" style="78" customWidth="1"/>
    <col min="15622" max="15622" width="6" style="78" bestFit="1" customWidth="1"/>
    <col min="15623" max="15623" width="7.5" style="78" customWidth="1"/>
    <col min="15624" max="15624" width="6" style="78" bestFit="1" customWidth="1"/>
    <col min="15625" max="15625" width="7.5" style="78" customWidth="1"/>
    <col min="15626" max="15626" width="6" style="78" bestFit="1" customWidth="1"/>
    <col min="15627" max="15627" width="7.5" style="78" customWidth="1"/>
    <col min="15628" max="15628" width="6" style="78" bestFit="1" customWidth="1"/>
    <col min="15629" max="15629" width="7.5" style="78" customWidth="1"/>
    <col min="15630" max="15630" width="5.375" style="78" customWidth="1"/>
    <col min="15631" max="15631" width="9.375" style="78" customWidth="1"/>
    <col min="15632" max="15637" width="5.875" style="78" customWidth="1"/>
    <col min="15638" max="15638" width="3.75" style="78" customWidth="1"/>
    <col min="15639" max="15639" width="9.375" style="78" customWidth="1"/>
    <col min="15640" max="15645" width="5.875" style="78" customWidth="1"/>
    <col min="15646" max="15872" width="9" style="78"/>
    <col min="15873" max="15873" width="5.875" style="78" customWidth="1"/>
    <col min="15874" max="15874" width="7.5" style="78" customWidth="1"/>
    <col min="15875" max="15875" width="3.75" style="78" customWidth="1"/>
    <col min="15876" max="15876" width="0" style="78" hidden="1" customWidth="1"/>
    <col min="15877" max="15877" width="10.375" style="78" customWidth="1"/>
    <col min="15878" max="15878" width="6" style="78" bestFit="1" customWidth="1"/>
    <col min="15879" max="15879" width="7.5" style="78" customWidth="1"/>
    <col min="15880" max="15880" width="6" style="78" bestFit="1" customWidth="1"/>
    <col min="15881" max="15881" width="7.5" style="78" customWidth="1"/>
    <col min="15882" max="15882" width="6" style="78" bestFit="1" customWidth="1"/>
    <col min="15883" max="15883" width="7.5" style="78" customWidth="1"/>
    <col min="15884" max="15884" width="6" style="78" bestFit="1" customWidth="1"/>
    <col min="15885" max="15885" width="7.5" style="78" customWidth="1"/>
    <col min="15886" max="15886" width="5.375" style="78" customWidth="1"/>
    <col min="15887" max="15887" width="9.375" style="78" customWidth="1"/>
    <col min="15888" max="15893" width="5.875" style="78" customWidth="1"/>
    <col min="15894" max="15894" width="3.75" style="78" customWidth="1"/>
    <col min="15895" max="15895" width="9.375" style="78" customWidth="1"/>
    <col min="15896" max="15901" width="5.875" style="78" customWidth="1"/>
    <col min="15902" max="16128" width="9" style="78"/>
    <col min="16129" max="16129" width="5.875" style="78" customWidth="1"/>
    <col min="16130" max="16130" width="7.5" style="78" customWidth="1"/>
    <col min="16131" max="16131" width="3.75" style="78" customWidth="1"/>
    <col min="16132" max="16132" width="0" style="78" hidden="1" customWidth="1"/>
    <col min="16133" max="16133" width="10.375" style="78" customWidth="1"/>
    <col min="16134" max="16134" width="6" style="78" bestFit="1" customWidth="1"/>
    <col min="16135" max="16135" width="7.5" style="78" customWidth="1"/>
    <col min="16136" max="16136" width="6" style="78" bestFit="1" customWidth="1"/>
    <col min="16137" max="16137" width="7.5" style="78" customWidth="1"/>
    <col min="16138" max="16138" width="6" style="78" bestFit="1" customWidth="1"/>
    <col min="16139" max="16139" width="7.5" style="78" customWidth="1"/>
    <col min="16140" max="16140" width="6" style="78" bestFit="1" customWidth="1"/>
    <col min="16141" max="16141" width="7.5" style="78" customWidth="1"/>
    <col min="16142" max="16142" width="5.375" style="78" customWidth="1"/>
    <col min="16143" max="16143" width="9.375" style="78" customWidth="1"/>
    <col min="16144" max="16149" width="5.875" style="78" customWidth="1"/>
    <col min="16150" max="16150" width="3.75" style="78" customWidth="1"/>
    <col min="16151" max="16151" width="9.375" style="78" customWidth="1"/>
    <col min="16152" max="16157" width="5.875" style="78" customWidth="1"/>
    <col min="16158" max="16384" width="9" style="78"/>
  </cols>
  <sheetData>
    <row r="1" spans="1:29" ht="22.5" customHeight="1">
      <c r="F1" s="78">
        <v>2</v>
      </c>
      <c r="G1" s="78">
        <v>5</v>
      </c>
      <c r="H1" s="78">
        <v>3</v>
      </c>
      <c r="I1" s="78">
        <v>6</v>
      </c>
      <c r="J1" s="78">
        <v>4</v>
      </c>
      <c r="K1" s="78">
        <v>7</v>
      </c>
      <c r="Q1" s="144">
        <v>1</v>
      </c>
      <c r="R1" s="144">
        <v>2</v>
      </c>
      <c r="S1" s="144">
        <v>3</v>
      </c>
      <c r="Y1" s="144">
        <v>1</v>
      </c>
      <c r="Z1" s="144">
        <v>2</v>
      </c>
      <c r="AA1" s="144">
        <v>3</v>
      </c>
    </row>
    <row r="2" spans="1:29" ht="22.5" customHeight="1" thickBot="1">
      <c r="A2" s="19" t="s">
        <v>370</v>
      </c>
      <c r="B2" s="47"/>
      <c r="C2" s="60"/>
      <c r="D2" s="60"/>
      <c r="E2" s="78"/>
      <c r="F2" s="47"/>
      <c r="G2" s="47"/>
      <c r="H2" s="47"/>
      <c r="I2" s="61"/>
      <c r="J2" s="47"/>
      <c r="K2" s="47"/>
      <c r="L2" s="47"/>
      <c r="M2" s="47"/>
      <c r="N2" s="47"/>
      <c r="O2" s="148"/>
      <c r="P2" s="147"/>
      <c r="Q2" s="148"/>
      <c r="R2" s="148"/>
      <c r="S2" s="148"/>
      <c r="T2" s="148"/>
      <c r="U2" s="148"/>
      <c r="V2" s="149"/>
      <c r="X2" s="147"/>
      <c r="Y2" s="492">
        <f>COUNTIF($P$6:$P$33,"計")+COUNTIF($X$6:$X$33,"計")</f>
        <v>18</v>
      </c>
      <c r="Z2" s="493"/>
      <c r="AA2" s="493"/>
      <c r="AB2" s="493"/>
      <c r="AC2" s="493"/>
    </row>
    <row r="3" spans="1:29" ht="22.5" customHeight="1">
      <c r="A3" s="494" t="s">
        <v>344</v>
      </c>
      <c r="B3" s="495"/>
      <c r="C3" s="60"/>
      <c r="D3" s="60"/>
      <c r="E3" s="498" t="s">
        <v>345</v>
      </c>
      <c r="F3" s="499"/>
      <c r="G3" s="499"/>
      <c r="H3" s="499"/>
      <c r="I3" s="499"/>
      <c r="J3" s="499"/>
      <c r="K3" s="499"/>
      <c r="L3" s="499"/>
      <c r="M3" s="500"/>
      <c r="N3" s="50"/>
      <c r="O3" s="501" t="s">
        <v>346</v>
      </c>
      <c r="P3" s="502"/>
      <c r="Q3" s="502"/>
      <c r="R3" s="502"/>
      <c r="S3" s="502"/>
      <c r="T3" s="502"/>
      <c r="U3" s="503"/>
      <c r="V3" s="149"/>
      <c r="W3" s="501" t="s">
        <v>346</v>
      </c>
      <c r="X3" s="502"/>
      <c r="Y3" s="502"/>
      <c r="Z3" s="502"/>
      <c r="AA3" s="502"/>
      <c r="AB3" s="502"/>
      <c r="AC3" s="503"/>
    </row>
    <row r="4" spans="1:29" ht="22.5" customHeight="1">
      <c r="A4" s="496"/>
      <c r="B4" s="497"/>
      <c r="C4" s="62"/>
      <c r="D4" s="62"/>
      <c r="E4" s="241"/>
      <c r="F4" s="504" t="s">
        <v>260</v>
      </c>
      <c r="G4" s="505"/>
      <c r="H4" s="504" t="s">
        <v>261</v>
      </c>
      <c r="I4" s="505"/>
      <c r="J4" s="504" t="s">
        <v>262</v>
      </c>
      <c r="K4" s="505"/>
      <c r="L4" s="506" t="s">
        <v>333</v>
      </c>
      <c r="M4" s="507"/>
      <c r="N4" s="50"/>
      <c r="O4" s="442" t="s">
        <v>348</v>
      </c>
      <c r="P4" s="444" t="s">
        <v>268</v>
      </c>
      <c r="Q4" s="486" t="s">
        <v>269</v>
      </c>
      <c r="R4" s="486" t="s">
        <v>270</v>
      </c>
      <c r="S4" s="486" t="s">
        <v>271</v>
      </c>
      <c r="T4" s="488" t="s">
        <v>275</v>
      </c>
      <c r="U4" s="489"/>
      <c r="V4" s="149"/>
      <c r="W4" s="442" t="s">
        <v>348</v>
      </c>
      <c r="X4" s="444" t="s">
        <v>268</v>
      </c>
      <c r="Y4" s="486" t="s">
        <v>269</v>
      </c>
      <c r="Z4" s="486" t="s">
        <v>270</v>
      </c>
      <c r="AA4" s="486" t="s">
        <v>271</v>
      </c>
      <c r="AB4" s="488" t="s">
        <v>275</v>
      </c>
      <c r="AC4" s="489"/>
    </row>
    <row r="5" spans="1:29" ht="22.5" customHeight="1" thickBot="1">
      <c r="A5" s="234" t="s">
        <v>276</v>
      </c>
      <c r="B5" s="235" t="s">
        <v>347</v>
      </c>
      <c r="C5" s="62"/>
      <c r="D5" s="63"/>
      <c r="E5" s="242" t="s">
        <v>348</v>
      </c>
      <c r="F5" s="64" t="s">
        <v>349</v>
      </c>
      <c r="G5" s="64" t="s">
        <v>350</v>
      </c>
      <c r="H5" s="65" t="s">
        <v>349</v>
      </c>
      <c r="I5" s="65" t="s">
        <v>350</v>
      </c>
      <c r="J5" s="65" t="s">
        <v>349</v>
      </c>
      <c r="K5" s="65" t="s">
        <v>350</v>
      </c>
      <c r="L5" s="66" t="s">
        <v>349</v>
      </c>
      <c r="M5" s="243" t="s">
        <v>350</v>
      </c>
      <c r="N5" s="50"/>
      <c r="O5" s="443"/>
      <c r="P5" s="445"/>
      <c r="Q5" s="487"/>
      <c r="R5" s="487"/>
      <c r="S5" s="487"/>
      <c r="T5" s="226" t="s">
        <v>349</v>
      </c>
      <c r="U5" s="227" t="s">
        <v>350</v>
      </c>
      <c r="V5" s="149"/>
      <c r="W5" s="443"/>
      <c r="X5" s="445"/>
      <c r="Y5" s="487"/>
      <c r="Z5" s="487"/>
      <c r="AA5" s="487"/>
      <c r="AB5" s="226" t="s">
        <v>349</v>
      </c>
      <c r="AC5" s="227" t="s">
        <v>350</v>
      </c>
    </row>
    <row r="6" spans="1:29" ht="22.5" customHeight="1" thickBot="1">
      <c r="A6" s="236">
        <f>L6+T8</f>
        <v>11</v>
      </c>
      <c r="B6" s="237">
        <f>M6+U8</f>
        <v>272</v>
      </c>
      <c r="C6" s="62"/>
      <c r="D6" s="29" t="str">
        <f>SUBSTITUTE(E6,"　","")&amp;"中"</f>
        <v>青柳中</v>
      </c>
      <c r="E6" s="244" t="s">
        <v>351</v>
      </c>
      <c r="F6" s="67">
        <f>VLOOKUP($D6,中!$C$4:$AS$45,27,FALSE)</f>
        <v>3</v>
      </c>
      <c r="G6" s="67">
        <f>VLOOKUP($D6,中!$C$7:$AS$48,5,FALSE)</f>
        <v>82</v>
      </c>
      <c r="H6" s="67">
        <f>VLOOKUP($D6,中!$C$4:$AS$45,28,FALSE)</f>
        <v>3</v>
      </c>
      <c r="I6" s="67">
        <f>VLOOKUP($D6,中!$C$7:$AS$48,6,FALSE)</f>
        <v>101</v>
      </c>
      <c r="J6" s="67">
        <f>VLOOKUP($D6,中!$C$4:$AS$45,29,FALSE)</f>
        <v>3</v>
      </c>
      <c r="K6" s="266">
        <f>VLOOKUP($D6,中!$C$7:$AS$48,7,FALSE)</f>
        <v>82</v>
      </c>
      <c r="L6" s="74">
        <f t="shared" ref="L6:M24" si="0">F6+H6+J6</f>
        <v>9</v>
      </c>
      <c r="M6" s="245">
        <f t="shared" si="0"/>
        <v>265</v>
      </c>
      <c r="N6" s="50"/>
      <c r="O6" s="423" t="s">
        <v>351</v>
      </c>
      <c r="P6" s="371" t="s">
        <v>308</v>
      </c>
      <c r="Q6" s="316">
        <v>2</v>
      </c>
      <c r="R6" s="316">
        <v>0</v>
      </c>
      <c r="S6" s="316">
        <v>1</v>
      </c>
      <c r="T6" s="316">
        <f>IF(U6/8=ROUNDDOWN(U6/8,0),U6/8,ROUNDDOWN(U6/8,0)+1)</f>
        <v>1</v>
      </c>
      <c r="U6" s="348">
        <f>SUM(Q6:S6)</f>
        <v>3</v>
      </c>
      <c r="V6" s="372"/>
      <c r="W6" s="476" t="s">
        <v>317</v>
      </c>
      <c r="X6" s="373" t="s">
        <v>281</v>
      </c>
      <c r="Y6" s="318">
        <v>3</v>
      </c>
      <c r="Z6" s="318">
        <v>4</v>
      </c>
      <c r="AA6" s="318">
        <v>4</v>
      </c>
      <c r="AB6" s="318">
        <f>IF(AC6/8=ROUNDDOWN(AC6/8,0),AC6/8,ROUNDDOWN(AC6/8,0)+1)</f>
        <v>2</v>
      </c>
      <c r="AC6" s="320">
        <f>SUM(Y6:AA6)</f>
        <v>11</v>
      </c>
    </row>
    <row r="7" spans="1:29" ht="22.5" customHeight="1" thickBot="1">
      <c r="A7" s="236">
        <f>L7+T11</f>
        <v>9</v>
      </c>
      <c r="B7" s="237">
        <f>M7+U11</f>
        <v>221</v>
      </c>
      <c r="C7" s="62"/>
      <c r="D7" s="29" t="str">
        <f t="shared" ref="D7:D23" si="1">SUBSTITUTE(E7,"　","")&amp;"中"</f>
        <v>港中</v>
      </c>
      <c r="E7" s="242" t="s">
        <v>318</v>
      </c>
      <c r="F7" s="280">
        <f>VLOOKUP($D7,中!$C$4:$AS$45,27,FALSE)</f>
        <v>2</v>
      </c>
      <c r="G7" s="281">
        <f>VLOOKUP($D7,中!$C$7:$AS$48,5,FALSE)</f>
        <v>73</v>
      </c>
      <c r="H7" s="68">
        <f>VLOOKUP($D7,中!$C$4:$AS$45,28,FALSE)</f>
        <v>2</v>
      </c>
      <c r="I7" s="68">
        <f>VLOOKUP($D7,中!$C$7:$AS$48,6,FALSE)</f>
        <v>70</v>
      </c>
      <c r="J7" s="68">
        <f>VLOOKUP($D7,中!$C$4:$AS$45,29,FALSE)</f>
        <v>2</v>
      </c>
      <c r="K7" s="267">
        <f>VLOOKUP($D7,中!$C$7:$AS$48,7,FALSE)</f>
        <v>62</v>
      </c>
      <c r="L7" s="50">
        <f t="shared" si="0"/>
        <v>6</v>
      </c>
      <c r="M7" s="246">
        <f t="shared" si="0"/>
        <v>205</v>
      </c>
      <c r="N7" s="50"/>
      <c r="O7" s="424"/>
      <c r="P7" s="288" t="s">
        <v>285</v>
      </c>
      <c r="Q7" s="355">
        <v>1</v>
      </c>
      <c r="R7" s="355">
        <v>1</v>
      </c>
      <c r="S7" s="355">
        <v>2</v>
      </c>
      <c r="T7" s="355">
        <f>IF(U7/8=ROUNDDOWN(U7/8,0),U7/8,ROUNDDOWN(U7/8,0)+1)</f>
        <v>1</v>
      </c>
      <c r="U7" s="292">
        <f>SUM(Q7:S7)</f>
        <v>4</v>
      </c>
      <c r="V7" s="372"/>
      <c r="W7" s="477"/>
      <c r="X7" s="293" t="s">
        <v>285</v>
      </c>
      <c r="Y7" s="294">
        <v>5</v>
      </c>
      <c r="Z7" s="294">
        <v>2</v>
      </c>
      <c r="AA7" s="294">
        <v>1</v>
      </c>
      <c r="AB7" s="294">
        <f>IF(AC7/8=ROUNDDOWN(AC7/8,0),AC7/8,ROUNDDOWN(AC7/8,0)+1)</f>
        <v>1</v>
      </c>
      <c r="AC7" s="295">
        <f>SUM(Y7:AA7)</f>
        <v>8</v>
      </c>
    </row>
    <row r="8" spans="1:29" ht="22.5" customHeight="1" thickTop="1" thickBot="1">
      <c r="A8" s="238">
        <f>L8+T15</f>
        <v>19</v>
      </c>
      <c r="B8" s="239">
        <f>M8+U15</f>
        <v>528</v>
      </c>
      <c r="C8" s="62"/>
      <c r="D8" s="29" t="str">
        <f t="shared" si="1"/>
        <v>巴中</v>
      </c>
      <c r="E8" s="244" t="s">
        <v>353</v>
      </c>
      <c r="F8" s="83">
        <f>VLOOKUP($D8,中!$C$4:$AS$45,27,FALSE)</f>
        <v>5</v>
      </c>
      <c r="G8" s="68">
        <f>VLOOKUP($D8,中!$C$7:$AS$48,5,FALSE)</f>
        <v>173</v>
      </c>
      <c r="H8" s="73">
        <f>VLOOKUP($D8,中!$C$4:$AS$45,28,FALSE)</f>
        <v>4</v>
      </c>
      <c r="I8" s="68">
        <f>VLOOKUP($D8,中!$C$7:$AS$48,6,FALSE)</f>
        <v>156</v>
      </c>
      <c r="J8" s="68">
        <f>VLOOKUP($D8,中!$C$4:$AS$45,29,FALSE)</f>
        <v>5</v>
      </c>
      <c r="K8" s="267">
        <f>VLOOKUP($D8,中!$C$7:$AS$48,7,FALSE)</f>
        <v>176</v>
      </c>
      <c r="L8" s="74">
        <f t="shared" si="0"/>
        <v>14</v>
      </c>
      <c r="M8" s="245">
        <f t="shared" si="0"/>
        <v>505</v>
      </c>
      <c r="N8" s="50"/>
      <c r="O8" s="485"/>
      <c r="P8" s="354" t="s">
        <v>287</v>
      </c>
      <c r="Q8" s="340">
        <f>SUM(Q6:Q7)</f>
        <v>3</v>
      </c>
      <c r="R8" s="340">
        <f t="shared" ref="R8:U8" si="2">SUM(R6:R7)</f>
        <v>1</v>
      </c>
      <c r="S8" s="340">
        <f t="shared" si="2"/>
        <v>3</v>
      </c>
      <c r="T8" s="340">
        <f t="shared" si="2"/>
        <v>2</v>
      </c>
      <c r="U8" s="332">
        <f t="shared" si="2"/>
        <v>7</v>
      </c>
      <c r="V8" s="404"/>
      <c r="W8" s="478"/>
      <c r="X8" s="354" t="s">
        <v>287</v>
      </c>
      <c r="Y8" s="340">
        <f>SUM(Y6:Y7)</f>
        <v>8</v>
      </c>
      <c r="Z8" s="340">
        <f>SUM(Z6:Z7)</f>
        <v>6</v>
      </c>
      <c r="AA8" s="340">
        <f>SUM(AA6:AA7)</f>
        <v>5</v>
      </c>
      <c r="AB8" s="340">
        <f>SUM(AB6:AB7)</f>
        <v>3</v>
      </c>
      <c r="AC8" s="334">
        <f>SUM(AC6:AC7)</f>
        <v>19</v>
      </c>
    </row>
    <row r="9" spans="1:29" ht="22.5" customHeight="1" thickBot="1">
      <c r="A9" s="238">
        <f>L9+T18</f>
        <v>10</v>
      </c>
      <c r="B9" s="239">
        <f>M9+U18</f>
        <v>222</v>
      </c>
      <c r="C9" s="62"/>
      <c r="D9" s="29" t="str">
        <f t="shared" si="1"/>
        <v>深堀中</v>
      </c>
      <c r="E9" s="234" t="s">
        <v>355</v>
      </c>
      <c r="F9" s="71">
        <f>VLOOKUP($D9,中!$C$4:$AS$45,27,FALSE)</f>
        <v>2</v>
      </c>
      <c r="G9" s="71">
        <f>VLOOKUP($D9,中!$C$7:$AS$48,5,FALSE)</f>
        <v>59</v>
      </c>
      <c r="H9" s="68">
        <f>VLOOKUP($D9,中!$C$4:$AS$45,28,FALSE)</f>
        <v>2</v>
      </c>
      <c r="I9" s="68">
        <f>VLOOKUP($D9,中!$C$7:$AS$48,6,FALSE)</f>
        <v>67</v>
      </c>
      <c r="J9" s="68">
        <f>VLOOKUP($D9,中!$C$4:$AS$45,29,FALSE)</f>
        <v>2</v>
      </c>
      <c r="K9" s="267">
        <f>VLOOKUP($D9,中!$C$7:$AS$48,7,FALSE)</f>
        <v>73</v>
      </c>
      <c r="L9" s="70">
        <f t="shared" si="0"/>
        <v>6</v>
      </c>
      <c r="M9" s="247">
        <f t="shared" si="0"/>
        <v>199</v>
      </c>
      <c r="N9" s="50"/>
      <c r="O9" s="476" t="s">
        <v>318</v>
      </c>
      <c r="P9" s="371" t="s">
        <v>281</v>
      </c>
      <c r="Q9" s="316">
        <v>2</v>
      </c>
      <c r="R9" s="316">
        <v>2</v>
      </c>
      <c r="S9" s="316">
        <v>1</v>
      </c>
      <c r="T9" s="316">
        <f>IF(U9/8=ROUNDDOWN(U9/8,0),U9/8,ROUNDDOWN(U9/8,0)+1)</f>
        <v>1</v>
      </c>
      <c r="U9" s="348">
        <f>SUM(Q9:S9)</f>
        <v>5</v>
      </c>
      <c r="V9" s="372"/>
      <c r="W9" s="423" t="s">
        <v>352</v>
      </c>
      <c r="X9" s="373" t="s">
        <v>281</v>
      </c>
      <c r="Y9" s="318">
        <v>3</v>
      </c>
      <c r="Z9" s="318">
        <v>1</v>
      </c>
      <c r="AA9" s="318">
        <v>1</v>
      </c>
      <c r="AB9" s="318">
        <f>IF(AC9/8=ROUNDDOWN(AC9/8,0),AC9/8,ROUNDDOWN(AC9/8,0)+1)</f>
        <v>1</v>
      </c>
      <c r="AC9" s="320">
        <f>SUM(Y9:AA9)</f>
        <v>5</v>
      </c>
    </row>
    <row r="10" spans="1:29" ht="22.5" customHeight="1" thickBot="1">
      <c r="A10" s="238">
        <f>L10+T21</f>
        <v>11</v>
      </c>
      <c r="B10" s="239">
        <f>M10+U21</f>
        <v>295</v>
      </c>
      <c r="C10" s="62"/>
      <c r="D10" s="29" t="str">
        <f t="shared" si="1"/>
        <v>湯川中</v>
      </c>
      <c r="E10" s="234" t="s">
        <v>310</v>
      </c>
      <c r="F10" s="280">
        <f>VLOOKUP($D10,中!$C$4:$AS$45,27,FALSE)</f>
        <v>2</v>
      </c>
      <c r="G10" s="281">
        <f>VLOOKUP($D10,中!$C$7:$AS$48,5,FALSE)</f>
        <v>77</v>
      </c>
      <c r="H10" s="68">
        <f>VLOOKUP($D10,中!$C$4:$AS$45,28,FALSE)</f>
        <v>3</v>
      </c>
      <c r="I10" s="68">
        <f>VLOOKUP($D10,中!$C$7:$AS$48,6,FALSE)</f>
        <v>99</v>
      </c>
      <c r="J10" s="68">
        <f>VLOOKUP($D10,中!$C$4:$AS$45,29,FALSE)</f>
        <v>3</v>
      </c>
      <c r="K10" s="267">
        <f>VLOOKUP($D10,中!$C$7:$AS$48,7,FALSE)</f>
        <v>99</v>
      </c>
      <c r="L10" s="70">
        <f t="shared" si="0"/>
        <v>8</v>
      </c>
      <c r="M10" s="247">
        <f t="shared" si="0"/>
        <v>275</v>
      </c>
      <c r="N10" s="50"/>
      <c r="O10" s="477"/>
      <c r="P10" s="293" t="s">
        <v>285</v>
      </c>
      <c r="Q10" s="294">
        <v>3</v>
      </c>
      <c r="R10" s="294">
        <v>4</v>
      </c>
      <c r="S10" s="294">
        <v>4</v>
      </c>
      <c r="T10" s="294">
        <f>IF(U10/8=ROUNDDOWN(U10/8,0),U10/8,ROUNDDOWN(U10/8,0)+1)</f>
        <v>2</v>
      </c>
      <c r="U10" s="295">
        <f>SUM(Q10:S10)</f>
        <v>11</v>
      </c>
      <c r="V10" s="372"/>
      <c r="W10" s="424"/>
      <c r="X10" s="293" t="s">
        <v>285</v>
      </c>
      <c r="Y10" s="294">
        <v>2</v>
      </c>
      <c r="Z10" s="294">
        <v>5</v>
      </c>
      <c r="AA10" s="294">
        <v>2</v>
      </c>
      <c r="AB10" s="294">
        <f>IF(AC10/8=ROUNDDOWN(AC10/8,0),AC10/8,ROUNDDOWN(AC10/8,0)+1)</f>
        <v>2</v>
      </c>
      <c r="AC10" s="295">
        <f>SUM(Y10:AA10)</f>
        <v>9</v>
      </c>
    </row>
    <row r="11" spans="1:29" ht="22.5" customHeight="1" thickTop="1" thickBot="1">
      <c r="A11" s="238">
        <f>L11+T24</f>
        <v>10</v>
      </c>
      <c r="B11" s="239">
        <f>M11+U24</f>
        <v>251</v>
      </c>
      <c r="C11" s="62"/>
      <c r="D11" s="29" t="str">
        <f t="shared" si="1"/>
        <v>戸倉中</v>
      </c>
      <c r="E11" s="234" t="s">
        <v>356</v>
      </c>
      <c r="F11" s="68">
        <f>VLOOKUP($D11,中!$C$4:$AS$45,27,FALSE)</f>
        <v>2</v>
      </c>
      <c r="G11" s="68">
        <f>VLOOKUP($D11,中!$C$7:$AS$48,5,FALSE)</f>
        <v>68</v>
      </c>
      <c r="H11" s="68">
        <f>VLOOKUP($D11,中!$C$4:$AS$45,28,FALSE)</f>
        <v>3</v>
      </c>
      <c r="I11" s="68">
        <f>VLOOKUP($D11,中!$C$7:$AS$48,6,FALSE)</f>
        <v>86</v>
      </c>
      <c r="J11" s="68">
        <f>VLOOKUP($D11,中!$C$4:$AS$45,29,FALSE)</f>
        <v>3</v>
      </c>
      <c r="K11" s="267">
        <f>VLOOKUP($D11,中!$C$7:$AS$48,7,FALSE)</f>
        <v>90</v>
      </c>
      <c r="L11" s="70">
        <f t="shared" si="0"/>
        <v>8</v>
      </c>
      <c r="M11" s="247">
        <f t="shared" si="0"/>
        <v>244</v>
      </c>
      <c r="N11" s="50"/>
      <c r="O11" s="478"/>
      <c r="P11" s="354" t="s">
        <v>287</v>
      </c>
      <c r="Q11" s="340">
        <f>SUM(Q9:Q10)</f>
        <v>5</v>
      </c>
      <c r="R11" s="340">
        <f>SUM(R9:R10)</f>
        <v>6</v>
      </c>
      <c r="S11" s="340">
        <f>SUM(S9:S10)</f>
        <v>5</v>
      </c>
      <c r="T11" s="340">
        <f>SUM(T9:T10)</f>
        <v>3</v>
      </c>
      <c r="U11" s="334">
        <f>SUM(U9:U10)</f>
        <v>16</v>
      </c>
      <c r="V11" s="372"/>
      <c r="W11" s="425"/>
      <c r="X11" s="354" t="s">
        <v>287</v>
      </c>
      <c r="Y11" s="340">
        <f>SUM(Y9:Y10)</f>
        <v>5</v>
      </c>
      <c r="Z11" s="340">
        <f>SUM(Z9:Z10)</f>
        <v>6</v>
      </c>
      <c r="AA11" s="340">
        <f>SUM(AA9:AA10)</f>
        <v>3</v>
      </c>
      <c r="AB11" s="340">
        <f>SUM(AB9:AB10)</f>
        <v>3</v>
      </c>
      <c r="AC11" s="334">
        <f>SUM(AC9:AC10)</f>
        <v>14</v>
      </c>
    </row>
    <row r="12" spans="1:29" ht="22.5" customHeight="1" thickBot="1">
      <c r="A12" s="238">
        <f>L12+T28</f>
        <v>5</v>
      </c>
      <c r="B12" s="239">
        <f>M12+U28</f>
        <v>65</v>
      </c>
      <c r="C12" s="62"/>
      <c r="D12" s="29" t="str">
        <f t="shared" si="1"/>
        <v>旭岡中</v>
      </c>
      <c r="E12" s="234" t="s">
        <v>315</v>
      </c>
      <c r="F12" s="69">
        <f>VLOOKUP($D12,中!$C$4:$AS$45,27,FALSE)</f>
        <v>1</v>
      </c>
      <c r="G12" s="69">
        <f>VLOOKUP($D12,中!$C$7:$AS$48,5,FALSE)</f>
        <v>16</v>
      </c>
      <c r="H12" s="69">
        <f>VLOOKUP($D12,中!$C$4:$AS$45,28,FALSE)</f>
        <v>1</v>
      </c>
      <c r="I12" s="69">
        <f>VLOOKUP($D12,中!$C$7:$AS$48,6,FALSE)</f>
        <v>24</v>
      </c>
      <c r="J12" s="68">
        <f>VLOOKUP($D12,中!$C$4:$AS$45,29,FALSE)</f>
        <v>1</v>
      </c>
      <c r="K12" s="267">
        <f>VLOOKUP($D12,中!$C$7:$AS$48,7,FALSE)</f>
        <v>20</v>
      </c>
      <c r="L12" s="70">
        <f t="shared" si="0"/>
        <v>3</v>
      </c>
      <c r="M12" s="247">
        <f t="shared" si="0"/>
        <v>60</v>
      </c>
      <c r="N12" s="50"/>
      <c r="O12" s="423" t="s">
        <v>353</v>
      </c>
      <c r="P12" s="371" t="s">
        <v>281</v>
      </c>
      <c r="Q12" s="316">
        <v>2</v>
      </c>
      <c r="R12" s="316">
        <v>4</v>
      </c>
      <c r="S12" s="316">
        <v>4</v>
      </c>
      <c r="T12" s="316">
        <f>IF(U12/8=ROUNDDOWN(U12/8,0),U12/8,ROUNDDOWN(U12/8,0)+1)</f>
        <v>2</v>
      </c>
      <c r="U12" s="348">
        <f>SUM(Q12:S12)</f>
        <v>10</v>
      </c>
      <c r="V12" s="372"/>
      <c r="W12" s="476" t="s">
        <v>354</v>
      </c>
      <c r="X12" s="373" t="s">
        <v>281</v>
      </c>
      <c r="Y12" s="318">
        <v>4</v>
      </c>
      <c r="Z12" s="318">
        <v>0</v>
      </c>
      <c r="AA12" s="318">
        <v>4</v>
      </c>
      <c r="AB12" s="318">
        <f>IF(AC12/8=ROUNDDOWN(AC12/8,0),AC12/8,ROUNDDOWN(AC12/8,0)+1)</f>
        <v>1</v>
      </c>
      <c r="AC12" s="320">
        <f>SUM(Y12:AA12)</f>
        <v>8</v>
      </c>
    </row>
    <row r="13" spans="1:29" ht="22.5" customHeight="1" thickTop="1" thickBot="1">
      <c r="A13" s="238">
        <f>L13+T31</f>
        <v>4</v>
      </c>
      <c r="B13" s="239">
        <f>M13+U31</f>
        <v>17</v>
      </c>
      <c r="C13" s="62"/>
      <c r="D13" s="29" t="str">
        <f t="shared" si="1"/>
        <v>鱒川中</v>
      </c>
      <c r="E13" s="234" t="s">
        <v>282</v>
      </c>
      <c r="F13" s="90">
        <f>VLOOKUP($D13,中!$C$4:$AS$45,27,FALSE)</f>
        <v>1</v>
      </c>
      <c r="G13" s="89">
        <f>VLOOKUP($D13,中!$C$7:$AS$48,5,FALSE)</f>
        <v>2</v>
      </c>
      <c r="H13" s="91">
        <v>0</v>
      </c>
      <c r="I13" s="72">
        <f>VLOOKUP($D13,中!$C$7:$AS$48,6,FALSE)</f>
        <v>2</v>
      </c>
      <c r="J13" s="73">
        <f>VLOOKUP($D13,中!$C$4:$AS$45,29,FALSE)</f>
        <v>1</v>
      </c>
      <c r="K13" s="267">
        <f>VLOOKUP($D13,中!$C$7:$AS$48,7,FALSE)</f>
        <v>4</v>
      </c>
      <c r="L13" s="70">
        <f t="shared" si="0"/>
        <v>2</v>
      </c>
      <c r="M13" s="247">
        <f t="shared" si="0"/>
        <v>8</v>
      </c>
      <c r="N13" s="50"/>
      <c r="O13" s="424"/>
      <c r="P13" s="293" t="s">
        <v>285</v>
      </c>
      <c r="Q13" s="294">
        <v>4</v>
      </c>
      <c r="R13" s="294">
        <v>3</v>
      </c>
      <c r="S13" s="294">
        <v>5</v>
      </c>
      <c r="T13" s="294">
        <f>IF(U13/8=ROUNDDOWN(U13/8,0),U13/8,ROUNDDOWN(U13/8,0)+1)</f>
        <v>2</v>
      </c>
      <c r="U13" s="295">
        <f>SUM(Q13:S13)</f>
        <v>12</v>
      </c>
      <c r="V13" s="372"/>
      <c r="W13" s="490"/>
      <c r="X13" s="293" t="s">
        <v>285</v>
      </c>
      <c r="Y13" s="294">
        <v>4</v>
      </c>
      <c r="Z13" s="294">
        <v>2</v>
      </c>
      <c r="AA13" s="294">
        <v>2</v>
      </c>
      <c r="AB13" s="294">
        <f>IF(AC13/8=ROUNDDOWN(AC13/8,0),AC13/8,ROUNDDOWN(AC13/8,0)+1)</f>
        <v>1</v>
      </c>
      <c r="AC13" s="295">
        <f>SUM(Y13:AA13)</f>
        <v>8</v>
      </c>
    </row>
    <row r="14" spans="1:29" ht="22.5" customHeight="1" thickTop="1" thickBot="1">
      <c r="A14" s="238">
        <f>L14+T33</f>
        <v>4</v>
      </c>
      <c r="B14" s="239">
        <f>M14+U33</f>
        <v>30</v>
      </c>
      <c r="C14" s="62"/>
      <c r="D14" s="29" t="str">
        <f t="shared" si="1"/>
        <v>銭亀沢中</v>
      </c>
      <c r="E14" s="234" t="s">
        <v>358</v>
      </c>
      <c r="F14" s="71">
        <f>VLOOKUP($D14,中!$C$4:$AS$45,27,FALSE)</f>
        <v>1</v>
      </c>
      <c r="G14" s="71">
        <f>VLOOKUP($D14,中!$C$7:$AS$48,5,FALSE)</f>
        <v>12</v>
      </c>
      <c r="H14" s="71">
        <f>VLOOKUP($D14,中!$C$4:$AS$45,28,FALSE)</f>
        <v>1</v>
      </c>
      <c r="I14" s="71">
        <f>VLOOKUP($D14,中!$C$7:$AS$48,6,FALSE)</f>
        <v>9</v>
      </c>
      <c r="J14" s="68">
        <f>VLOOKUP($D14,中!$C$4:$AS$45,29,FALSE)</f>
        <v>1</v>
      </c>
      <c r="K14" s="267">
        <f>VLOOKUP($D14,中!$C$7:$AS$48,7,FALSE)</f>
        <v>5</v>
      </c>
      <c r="L14" s="70">
        <f t="shared" si="0"/>
        <v>3</v>
      </c>
      <c r="M14" s="247">
        <f t="shared" si="0"/>
        <v>26</v>
      </c>
      <c r="N14" s="50"/>
      <c r="O14" s="424"/>
      <c r="P14" s="251" t="s">
        <v>360</v>
      </c>
      <c r="Q14" s="252">
        <v>1</v>
      </c>
      <c r="R14" s="252"/>
      <c r="S14" s="252"/>
      <c r="T14" s="252">
        <f>IF(U14/8=ROUNDDOWN(U14/8,0),U14/8,ROUNDDOWN(U14/8,0)+1)</f>
        <v>1</v>
      </c>
      <c r="U14" s="253">
        <f>SUM(Q14:S14)</f>
        <v>1</v>
      </c>
      <c r="V14" s="372"/>
      <c r="W14" s="491"/>
      <c r="X14" s="354" t="s">
        <v>287</v>
      </c>
      <c r="Y14" s="340">
        <f>SUM(Y12:Y13)</f>
        <v>8</v>
      </c>
      <c r="Z14" s="340">
        <f>SUM(Z12:Z13)</f>
        <v>2</v>
      </c>
      <c r="AA14" s="340">
        <f>SUM(AA12:AA13)</f>
        <v>6</v>
      </c>
      <c r="AB14" s="340">
        <f>SUM(AB12:AB13)</f>
        <v>2</v>
      </c>
      <c r="AC14" s="334">
        <f>SUM(AC12:AC13)</f>
        <v>16</v>
      </c>
    </row>
    <row r="15" spans="1:29" ht="22.5" customHeight="1" thickTop="1" thickBot="1">
      <c r="A15" s="238">
        <f>L15+AB8</f>
        <v>11</v>
      </c>
      <c r="B15" s="239">
        <f>M15+AC8</f>
        <v>266</v>
      </c>
      <c r="C15" s="62"/>
      <c r="D15" s="29" t="str">
        <f t="shared" si="1"/>
        <v>赤川中</v>
      </c>
      <c r="E15" s="234" t="s">
        <v>317</v>
      </c>
      <c r="F15" s="280">
        <f>VLOOKUP($D15,中!$C$4:$AS$45,27,FALSE)</f>
        <v>2</v>
      </c>
      <c r="G15" s="281">
        <f>VLOOKUP($D15,中!$C$7:$AS$48,5,FALSE)</f>
        <v>79</v>
      </c>
      <c r="H15" s="68">
        <f>VLOOKUP($D15,中!$C$4:$AS$45,28,FALSE)</f>
        <v>3</v>
      </c>
      <c r="I15" s="68">
        <f>VLOOKUP($D15,中!$C$7:$AS$48,6,FALSE)</f>
        <v>87</v>
      </c>
      <c r="J15" s="68">
        <f>VLOOKUP($D15,中!$C$4:$AS$45,29,FALSE)</f>
        <v>3</v>
      </c>
      <c r="K15" s="267">
        <f>VLOOKUP($D15,中!$C$7:$AS$48,7,FALSE)</f>
        <v>81</v>
      </c>
      <c r="L15" s="70">
        <f t="shared" si="0"/>
        <v>8</v>
      </c>
      <c r="M15" s="247">
        <f t="shared" si="0"/>
        <v>247</v>
      </c>
      <c r="N15" s="50"/>
      <c r="O15" s="425"/>
      <c r="P15" s="354" t="s">
        <v>287</v>
      </c>
      <c r="Q15" s="340">
        <f>SUM(Q12:Q14)</f>
        <v>7</v>
      </c>
      <c r="R15" s="340">
        <f t="shared" ref="R15:T15" si="3">SUM(R12:R14)</f>
        <v>7</v>
      </c>
      <c r="S15" s="340">
        <f t="shared" si="3"/>
        <v>9</v>
      </c>
      <c r="T15" s="340">
        <f t="shared" si="3"/>
        <v>5</v>
      </c>
      <c r="U15" s="340">
        <f>SUM(U12:U14)</f>
        <v>23</v>
      </c>
      <c r="V15" s="372"/>
      <c r="W15" s="476" t="s">
        <v>357</v>
      </c>
      <c r="X15" s="373" t="s">
        <v>298</v>
      </c>
      <c r="Y15" s="318">
        <v>5</v>
      </c>
      <c r="Z15" s="318">
        <v>9</v>
      </c>
      <c r="AA15" s="318">
        <v>6</v>
      </c>
      <c r="AB15" s="318">
        <f>IF(AC15/8=ROUNDDOWN(AC15/8,0),AC15/8,ROUNDDOWN(AC15/8,0)+1)</f>
        <v>3</v>
      </c>
      <c r="AC15" s="320">
        <f>SUM(Y15:AA15)</f>
        <v>20</v>
      </c>
    </row>
    <row r="16" spans="1:29" ht="22.5" customHeight="1" thickBot="1">
      <c r="A16" s="238">
        <f>L16+AB11</f>
        <v>17</v>
      </c>
      <c r="B16" s="239">
        <f>M16+AC11</f>
        <v>518</v>
      </c>
      <c r="C16" s="62"/>
      <c r="D16" s="29" t="str">
        <f t="shared" si="1"/>
        <v>桔梗中</v>
      </c>
      <c r="E16" s="234" t="s">
        <v>352</v>
      </c>
      <c r="F16" s="280">
        <f>VLOOKUP($D16,中!$C$4:$AS$45,27,FALSE)</f>
        <v>4</v>
      </c>
      <c r="G16" s="281">
        <f>VLOOKUP($D16,中!$C$7:$AS$48,5,FALSE)</f>
        <v>149</v>
      </c>
      <c r="H16" s="73">
        <f>VLOOKUP($D16,中!$C$4:$AS$45,28,FALSE)</f>
        <v>5</v>
      </c>
      <c r="I16" s="68">
        <f>VLOOKUP($D16,中!$C$7:$AS$48,6,FALSE)</f>
        <v>181</v>
      </c>
      <c r="J16" s="68">
        <f>VLOOKUP($D16,中!$C$4:$AS$45,29,FALSE)</f>
        <v>5</v>
      </c>
      <c r="K16" s="267">
        <f>VLOOKUP($D16,中!$C$7:$AS$48,7,FALSE)</f>
        <v>174</v>
      </c>
      <c r="L16" s="70">
        <f t="shared" si="0"/>
        <v>14</v>
      </c>
      <c r="M16" s="247">
        <f t="shared" si="0"/>
        <v>504</v>
      </c>
      <c r="N16" s="50"/>
      <c r="O16" s="476" t="s">
        <v>305</v>
      </c>
      <c r="P16" s="373" t="s">
        <v>281</v>
      </c>
      <c r="Q16" s="318">
        <v>6</v>
      </c>
      <c r="R16" s="318">
        <v>4</v>
      </c>
      <c r="S16" s="318">
        <v>0</v>
      </c>
      <c r="T16" s="318">
        <f>IF(U16/8=ROUNDDOWN(U16/8,0),U16/8,ROUNDDOWN(U16/8,0)+1)</f>
        <v>2</v>
      </c>
      <c r="U16" s="320">
        <f>SUM(Q16:S16)</f>
        <v>10</v>
      </c>
      <c r="V16" s="372"/>
      <c r="W16" s="477"/>
      <c r="X16" s="293" t="s">
        <v>284</v>
      </c>
      <c r="Y16" s="294">
        <v>5</v>
      </c>
      <c r="Z16" s="294">
        <v>6</v>
      </c>
      <c r="AA16" s="294">
        <v>7</v>
      </c>
      <c r="AB16" s="294">
        <f>IF(AC16/8=ROUNDDOWN(AC16/8,0),AC16/8,ROUNDDOWN(AC16/8,0)+1)</f>
        <v>3</v>
      </c>
      <c r="AC16" s="295">
        <f>SUM(Y16:AA16)</f>
        <v>18</v>
      </c>
    </row>
    <row r="17" spans="1:34" ht="22.5" customHeight="1" thickTop="1" thickBot="1">
      <c r="A17" s="238">
        <f>L17+AB14</f>
        <v>14</v>
      </c>
      <c r="B17" s="239">
        <f>M17+AC14</f>
        <v>460</v>
      </c>
      <c r="C17" s="62"/>
      <c r="D17" s="29" t="str">
        <f t="shared" si="1"/>
        <v>亀田中</v>
      </c>
      <c r="E17" s="242" t="s">
        <v>314</v>
      </c>
      <c r="F17" s="83">
        <f>VLOOKUP($D17,中!$C$4:$AS$45,27,FALSE)</f>
        <v>4</v>
      </c>
      <c r="G17" s="68">
        <f>VLOOKUP($D17,中!$C$7:$AS$48,5,FALSE)</f>
        <v>140</v>
      </c>
      <c r="H17" s="73">
        <f>VLOOKUP($D17,中!$C$4:$AS$45,28,FALSE)</f>
        <v>4</v>
      </c>
      <c r="I17" s="68">
        <f>VLOOKUP($D17,中!$C$7:$AS$48,6,FALSE)</f>
        <v>150</v>
      </c>
      <c r="J17" s="68">
        <f>VLOOKUP($D17,中!$C$4:$AS$45,29,FALSE)</f>
        <v>4</v>
      </c>
      <c r="K17" s="267">
        <f>VLOOKUP($D17,中!$C$7:$AS$48,7,FALSE)</f>
        <v>154</v>
      </c>
      <c r="L17" s="70">
        <f t="shared" si="0"/>
        <v>12</v>
      </c>
      <c r="M17" s="247">
        <f t="shared" si="0"/>
        <v>444</v>
      </c>
      <c r="N17" s="50"/>
      <c r="O17" s="477"/>
      <c r="P17" s="293" t="s">
        <v>285</v>
      </c>
      <c r="Q17" s="294">
        <v>6</v>
      </c>
      <c r="R17" s="294">
        <v>5</v>
      </c>
      <c r="S17" s="294">
        <v>2</v>
      </c>
      <c r="T17" s="294">
        <f>IF(U17/8=ROUNDDOWN(U17/8,0),U17/8,ROUNDDOWN(U17/8,0)+1)</f>
        <v>2</v>
      </c>
      <c r="U17" s="295">
        <f>SUM(Q17:S17)</f>
        <v>13</v>
      </c>
      <c r="V17" s="372"/>
      <c r="W17" s="478"/>
      <c r="X17" s="354" t="s">
        <v>287</v>
      </c>
      <c r="Y17" s="340">
        <f>SUM(Y15:Y16)</f>
        <v>10</v>
      </c>
      <c r="Z17" s="340">
        <f>SUM(Z15:Z16)</f>
        <v>15</v>
      </c>
      <c r="AA17" s="340">
        <f>SUM(AA15:AA16)</f>
        <v>13</v>
      </c>
      <c r="AB17" s="340">
        <f>SUM(AB15:AB16)</f>
        <v>6</v>
      </c>
      <c r="AC17" s="334">
        <f>SUM(AC15:AC16)</f>
        <v>38</v>
      </c>
    </row>
    <row r="18" spans="1:34" ht="22.5" customHeight="1" thickTop="1" thickBot="1">
      <c r="A18" s="238">
        <f>L18+AB17</f>
        <v>19</v>
      </c>
      <c r="B18" s="239">
        <f>M18+AC17</f>
        <v>511</v>
      </c>
      <c r="C18" s="62"/>
      <c r="D18" s="29" t="str">
        <f t="shared" si="1"/>
        <v>五稜郭中</v>
      </c>
      <c r="E18" s="244" t="s">
        <v>357</v>
      </c>
      <c r="F18" s="280">
        <f>VLOOKUP($D18,中!$C$4:$AS$45,27,FALSE)</f>
        <v>4</v>
      </c>
      <c r="G18" s="281">
        <f>VLOOKUP($D18,中!$C$7:$AS$48,5,FALSE)</f>
        <v>152</v>
      </c>
      <c r="H18" s="73">
        <f>VLOOKUP($D18,中!$C$4:$AS$45,28,FALSE)</f>
        <v>5</v>
      </c>
      <c r="I18" s="68">
        <f>VLOOKUP($D18,中!$C$7:$AS$48,6,FALSE)</f>
        <v>161</v>
      </c>
      <c r="J18" s="68">
        <f>VLOOKUP($D18,中!$C$4:$AS$45,29,FALSE)</f>
        <v>4</v>
      </c>
      <c r="K18" s="267">
        <f>VLOOKUP($D18,中!$C$7:$AS$48,7,FALSE)</f>
        <v>160</v>
      </c>
      <c r="L18" s="73">
        <f t="shared" si="0"/>
        <v>13</v>
      </c>
      <c r="M18" s="245">
        <f t="shared" si="0"/>
        <v>473</v>
      </c>
      <c r="N18" s="50"/>
      <c r="O18" s="478"/>
      <c r="P18" s="354" t="s">
        <v>287</v>
      </c>
      <c r="Q18" s="340">
        <f>SUM(Q16:Q17)</f>
        <v>12</v>
      </c>
      <c r="R18" s="340">
        <f>SUM(R16:R17)</f>
        <v>9</v>
      </c>
      <c r="S18" s="340">
        <f>SUM(S16:S17)</f>
        <v>2</v>
      </c>
      <c r="T18" s="340">
        <f>SUM(T16:T17)</f>
        <v>4</v>
      </c>
      <c r="U18" s="334">
        <f>SUM(U16:U17)</f>
        <v>23</v>
      </c>
      <c r="V18" s="372"/>
      <c r="W18" s="423" t="s">
        <v>359</v>
      </c>
      <c r="X18" s="371" t="s">
        <v>281</v>
      </c>
      <c r="Y18" s="316">
        <v>4</v>
      </c>
      <c r="Z18" s="316">
        <v>0</v>
      </c>
      <c r="AA18" s="316">
        <v>4</v>
      </c>
      <c r="AB18" s="316">
        <f>IF(AC18/8=ROUNDDOWN(AC18/8,0),AC18/8,ROUNDDOWN(AC18/8,0)+1)</f>
        <v>1</v>
      </c>
      <c r="AC18" s="348">
        <f>SUM(Y18:AA18)</f>
        <v>8</v>
      </c>
    </row>
    <row r="19" spans="1:34" ht="22.5" customHeight="1" thickBot="1">
      <c r="A19" s="238">
        <f>L19+AB21</f>
        <v>15</v>
      </c>
      <c r="B19" s="239">
        <f>M19+AC21</f>
        <v>495</v>
      </c>
      <c r="C19" s="62"/>
      <c r="D19" s="29" t="str">
        <f t="shared" si="1"/>
        <v>本通中</v>
      </c>
      <c r="E19" s="234" t="s">
        <v>327</v>
      </c>
      <c r="F19" s="280">
        <f>VLOOKUP($D19,中!$C$4:$AS$45,27,FALSE)</f>
        <v>4</v>
      </c>
      <c r="G19" s="281">
        <f>VLOOKUP($D19,中!$C$7:$AS$48,5,FALSE)</f>
        <v>145</v>
      </c>
      <c r="H19" s="73">
        <f>VLOOKUP($D19,中!$C$4:$AS$45,28,FALSE)</f>
        <v>4</v>
      </c>
      <c r="I19" s="68">
        <f>VLOOKUP($D19,中!$C$7:$AS$48,6,FALSE)</f>
        <v>159</v>
      </c>
      <c r="J19" s="68">
        <f>VLOOKUP($D19,中!$C$4:$AS$45,29,FALSE)</f>
        <v>5</v>
      </c>
      <c r="K19" s="267">
        <f>VLOOKUP($D19,中!$C$7:$AS$48,7,FALSE)</f>
        <v>176</v>
      </c>
      <c r="L19" s="70">
        <f t="shared" si="0"/>
        <v>13</v>
      </c>
      <c r="M19" s="247">
        <f t="shared" si="0"/>
        <v>480</v>
      </c>
      <c r="N19" s="50"/>
      <c r="O19" s="476" t="s">
        <v>310</v>
      </c>
      <c r="P19" s="373" t="s">
        <v>298</v>
      </c>
      <c r="Q19" s="318">
        <v>6</v>
      </c>
      <c r="R19" s="318">
        <v>2</v>
      </c>
      <c r="S19" s="318">
        <v>4</v>
      </c>
      <c r="T19" s="318">
        <f>IF(U19/8=ROUNDDOWN(U19/8,0),U19/8,ROUNDDOWN(U19/8,0)+1)</f>
        <v>2</v>
      </c>
      <c r="U19" s="320">
        <f>SUM(Q19:S19)</f>
        <v>12</v>
      </c>
      <c r="V19" s="372"/>
      <c r="W19" s="424"/>
      <c r="X19" s="406" t="s">
        <v>285</v>
      </c>
      <c r="Y19" s="399">
        <v>0</v>
      </c>
      <c r="Z19" s="399">
        <v>3</v>
      </c>
      <c r="AA19" s="399">
        <v>4</v>
      </c>
      <c r="AB19" s="399">
        <f>IF(AC19/8=ROUNDDOWN(AC19/8,0),AC19/8,ROUNDDOWN(AC19/8,0)+1)</f>
        <v>1</v>
      </c>
      <c r="AC19" s="407">
        <f>SUM(Y19:AA19)</f>
        <v>7</v>
      </c>
    </row>
    <row r="20" spans="1:34" ht="22.5" customHeight="1" thickBot="1">
      <c r="A20" s="238">
        <f>L20+AB24</f>
        <v>8</v>
      </c>
      <c r="B20" s="239">
        <f>M20+AC24</f>
        <v>201</v>
      </c>
      <c r="C20" s="62"/>
      <c r="D20" s="29" t="str">
        <f t="shared" si="1"/>
        <v>北中</v>
      </c>
      <c r="E20" s="234" t="s">
        <v>361</v>
      </c>
      <c r="F20" s="71">
        <f>VLOOKUP($D20,中!$C$4:$AS$45,27,FALSE)</f>
        <v>2</v>
      </c>
      <c r="G20" s="71">
        <f>VLOOKUP($D20,中!$C$7:$AS$48,5,FALSE)</f>
        <v>58</v>
      </c>
      <c r="H20" s="68">
        <f>VLOOKUP($D20,中!$C$4:$AS$45,28,FALSE)</f>
        <v>2</v>
      </c>
      <c r="I20" s="68">
        <f>VLOOKUP($D20,中!$C$7:$AS$48,6,FALSE)</f>
        <v>68</v>
      </c>
      <c r="J20" s="68">
        <f>VLOOKUP($D20,中!$C$4:$AS$45,29,FALSE)</f>
        <v>2</v>
      </c>
      <c r="K20" s="267">
        <f>VLOOKUP($D20,中!$C$7:$AS$48,7,FALSE)</f>
        <v>66</v>
      </c>
      <c r="L20" s="70">
        <f t="shared" si="0"/>
        <v>6</v>
      </c>
      <c r="M20" s="247">
        <f t="shared" si="0"/>
        <v>192</v>
      </c>
      <c r="N20" s="50"/>
      <c r="O20" s="477"/>
      <c r="P20" s="293" t="s">
        <v>284</v>
      </c>
      <c r="Q20" s="294">
        <v>2</v>
      </c>
      <c r="R20" s="294">
        <v>2</v>
      </c>
      <c r="S20" s="294">
        <v>4</v>
      </c>
      <c r="T20" s="294">
        <f>IF(U20/8=ROUNDDOWN(U20/8,0),U20/8,ROUNDDOWN(U20/8,0)+1)</f>
        <v>1</v>
      </c>
      <c r="U20" s="295">
        <f>SUM(Q20:S20)</f>
        <v>8</v>
      </c>
      <c r="V20" s="372"/>
      <c r="W20" s="424"/>
      <c r="X20" s="406" t="s">
        <v>360</v>
      </c>
      <c r="Y20" s="399"/>
      <c r="Z20" s="399"/>
      <c r="AA20" s="399"/>
      <c r="AB20" s="399">
        <f>IF(AC20/8=ROUNDDOWN(AC20/8,0),AC20/8,ROUNDDOWN(AC20/8,0)+1)</f>
        <v>0</v>
      </c>
      <c r="AC20" s="407">
        <f>SUM(Y20:AA20)</f>
        <v>0</v>
      </c>
    </row>
    <row r="21" spans="1:34" ht="22.5" customHeight="1" thickTop="1" thickBot="1">
      <c r="A21" s="238">
        <f>L21+AB27</f>
        <v>5</v>
      </c>
      <c r="B21" s="239">
        <f>M21+AC27</f>
        <v>20</v>
      </c>
      <c r="C21" s="62"/>
      <c r="D21" s="29" t="str">
        <f t="shared" si="1"/>
        <v>恵山中</v>
      </c>
      <c r="E21" s="234" t="s">
        <v>362</v>
      </c>
      <c r="F21" s="69">
        <f>VLOOKUP($D21,中!$C$4:$AS$45,27,FALSE)</f>
        <v>1</v>
      </c>
      <c r="G21" s="69">
        <f>VLOOKUP($D21,中!$C$7:$AS$48,5,FALSE)</f>
        <v>4</v>
      </c>
      <c r="H21" s="69">
        <f>VLOOKUP($D21,中!$C$4:$AS$45,28,FALSE)</f>
        <v>1</v>
      </c>
      <c r="I21" s="69">
        <f>VLOOKUP($D21,中!$C$7:$AS$48,6,FALSE)</f>
        <v>5</v>
      </c>
      <c r="J21" s="68">
        <f>VLOOKUP($D21,中!$C$4:$AS$45,29,FALSE)</f>
        <v>1</v>
      </c>
      <c r="K21" s="267">
        <f>VLOOKUP($D21,中!$C$7:$AS$48,7,FALSE)</f>
        <v>8</v>
      </c>
      <c r="L21" s="70">
        <f t="shared" si="0"/>
        <v>3</v>
      </c>
      <c r="M21" s="247">
        <f t="shared" si="0"/>
        <v>17</v>
      </c>
      <c r="N21" s="50"/>
      <c r="O21" s="478"/>
      <c r="P21" s="354" t="s">
        <v>287</v>
      </c>
      <c r="Q21" s="340">
        <f>SUM(Q19:Q20)</f>
        <v>8</v>
      </c>
      <c r="R21" s="340">
        <f>SUM(R19:R20)</f>
        <v>4</v>
      </c>
      <c r="S21" s="340">
        <f>SUM(S19:S20)</f>
        <v>8</v>
      </c>
      <c r="T21" s="340">
        <f>SUM(T19:T20)</f>
        <v>3</v>
      </c>
      <c r="U21" s="334">
        <f>SUM(U19:U20)</f>
        <v>20</v>
      </c>
      <c r="V21" s="372"/>
      <c r="W21" s="485"/>
      <c r="X21" s="354" t="s">
        <v>287</v>
      </c>
      <c r="Y21" s="340">
        <f>SUM(Y18:Y20)</f>
        <v>4</v>
      </c>
      <c r="Z21" s="340">
        <f t="shared" ref="Z21:AC21" si="4">SUM(Z18:Z20)</f>
        <v>3</v>
      </c>
      <c r="AA21" s="340">
        <f t="shared" si="4"/>
        <v>8</v>
      </c>
      <c r="AB21" s="340">
        <f t="shared" si="4"/>
        <v>2</v>
      </c>
      <c r="AC21" s="340">
        <f t="shared" si="4"/>
        <v>15</v>
      </c>
      <c r="AH21" s="50"/>
    </row>
    <row r="22" spans="1:34" ht="22.5" customHeight="1" thickTop="1" thickBot="1">
      <c r="A22" s="286">
        <f>L22</f>
        <v>2</v>
      </c>
      <c r="B22" s="287">
        <f>M22</f>
        <v>6</v>
      </c>
      <c r="C22" s="62"/>
      <c r="D22" s="29" t="str">
        <f t="shared" si="1"/>
        <v>椴法華中</v>
      </c>
      <c r="E22" s="234" t="s">
        <v>330</v>
      </c>
      <c r="F22" s="90">
        <f>VLOOKUP($D22,中!$C$4:$AS$45,27,FALSE)</f>
        <v>1</v>
      </c>
      <c r="G22" s="89">
        <f>VLOOKUP($D22,中!$C$7:$AS$48,5,FALSE)</f>
        <v>2</v>
      </c>
      <c r="H22" s="91">
        <v>0</v>
      </c>
      <c r="I22" s="72">
        <f>VLOOKUP($D22,中!$C$7:$AS$48,6,FALSE)</f>
        <v>2</v>
      </c>
      <c r="J22" s="73">
        <f>VLOOKUP($D22,中!$C$4:$AS$45,29,FALSE)</f>
        <v>1</v>
      </c>
      <c r="K22" s="267">
        <f>VLOOKUP($D22,中!$C$7:$AS$48,7,FALSE)</f>
        <v>2</v>
      </c>
      <c r="L22" s="70">
        <f t="shared" si="0"/>
        <v>2</v>
      </c>
      <c r="M22" s="247">
        <f t="shared" si="0"/>
        <v>6</v>
      </c>
      <c r="N22" s="50"/>
      <c r="O22" s="476" t="s">
        <v>356</v>
      </c>
      <c r="P22" s="373" t="s">
        <v>281</v>
      </c>
      <c r="Q22" s="318">
        <v>2</v>
      </c>
      <c r="R22" s="318">
        <v>3</v>
      </c>
      <c r="S22" s="318">
        <v>1</v>
      </c>
      <c r="T22" s="318">
        <f>IF(U22/8=ROUNDDOWN(U22/8,0),U22/8,ROUNDDOWN(U22/8,0)+1)</f>
        <v>1</v>
      </c>
      <c r="U22" s="320">
        <f>SUM(Q22:S22)</f>
        <v>6</v>
      </c>
      <c r="V22" s="372"/>
      <c r="W22" s="476" t="s">
        <v>361</v>
      </c>
      <c r="X22" s="373" t="s">
        <v>281</v>
      </c>
      <c r="Y22" s="318">
        <v>2</v>
      </c>
      <c r="Z22" s="318">
        <v>1</v>
      </c>
      <c r="AA22" s="318">
        <v>0</v>
      </c>
      <c r="AB22" s="318">
        <f>IF(AC22/8=ROUNDDOWN(AC22/8,0),AC22/8,ROUNDDOWN(AC22/8,0)+1)</f>
        <v>1</v>
      </c>
      <c r="AC22" s="320">
        <f>SUM(Y22:AA22)</f>
        <v>3</v>
      </c>
    </row>
    <row r="23" spans="1:34" ht="22.5" customHeight="1" thickTop="1" thickBot="1">
      <c r="A23" s="238">
        <f>L23+AB30</f>
        <v>5</v>
      </c>
      <c r="B23" s="239">
        <f>M23+AC30</f>
        <v>74</v>
      </c>
      <c r="C23" s="62"/>
      <c r="D23" s="29" t="str">
        <f t="shared" si="1"/>
        <v>南茅部中</v>
      </c>
      <c r="E23" s="234" t="s">
        <v>331</v>
      </c>
      <c r="F23" s="71">
        <f>VLOOKUP($D23,中!$C$4:$AS$45,27,FALSE)</f>
        <v>1</v>
      </c>
      <c r="G23" s="71">
        <f>VLOOKUP($D23,中!$C$7:$AS$48,5,FALSE)</f>
        <v>22</v>
      </c>
      <c r="H23" s="71">
        <f>VLOOKUP($D23,中!$C$4:$AS$45,28,FALSE)</f>
        <v>1</v>
      </c>
      <c r="I23" s="71">
        <f>VLOOKUP($D23,中!$C$7:$AS$48,6,FALSE)</f>
        <v>24</v>
      </c>
      <c r="J23" s="68">
        <f>VLOOKUP($D23,中!$C$4:$AS$45,29,FALSE)</f>
        <v>1</v>
      </c>
      <c r="K23" s="267">
        <f>VLOOKUP($D23,中!$C$7:$AS$48,7,FALSE)</f>
        <v>24</v>
      </c>
      <c r="L23" s="70">
        <f t="shared" si="0"/>
        <v>3</v>
      </c>
      <c r="M23" s="247">
        <f t="shared" si="0"/>
        <v>70</v>
      </c>
      <c r="N23" s="50"/>
      <c r="O23" s="477"/>
      <c r="P23" s="293" t="s">
        <v>284</v>
      </c>
      <c r="Q23" s="294"/>
      <c r="R23" s="294"/>
      <c r="S23" s="294">
        <v>1</v>
      </c>
      <c r="T23" s="294">
        <f>IF(U23/8=ROUNDDOWN(U23/8,0),U23/8,ROUNDDOWN(U23/8,0)+1)</f>
        <v>1</v>
      </c>
      <c r="U23" s="295">
        <f>SUM(Q23:S23)</f>
        <v>1</v>
      </c>
      <c r="V23" s="372"/>
      <c r="W23" s="477"/>
      <c r="X23" s="293" t="s">
        <v>285</v>
      </c>
      <c r="Y23" s="294">
        <v>3</v>
      </c>
      <c r="Z23" s="294">
        <v>2</v>
      </c>
      <c r="AA23" s="294">
        <v>1</v>
      </c>
      <c r="AB23" s="294">
        <f>IF(AC23/8=ROUNDDOWN(AC23/8,0),AC23/8,ROUNDDOWN(AC23/8,0)+1)</f>
        <v>1</v>
      </c>
      <c r="AC23" s="295">
        <f>SUM(Y23:AA23)</f>
        <v>6</v>
      </c>
    </row>
    <row r="24" spans="1:34" ht="22.5" customHeight="1" thickTop="1" thickBot="1">
      <c r="A24" s="238">
        <f>L24+AB33</f>
        <v>5</v>
      </c>
      <c r="B24" s="239">
        <f>M24+AC33</f>
        <v>25</v>
      </c>
      <c r="C24" s="62"/>
      <c r="D24" s="29" t="str">
        <f>SUBSTITUTE(E24,"　","")</f>
        <v>戸井学園</v>
      </c>
      <c r="E24" s="234" t="s">
        <v>332</v>
      </c>
      <c r="F24" s="83">
        <f>VLOOKUP($D24,中!$C$4:$AS$45,27,FALSE)</f>
        <v>1</v>
      </c>
      <c r="G24" s="68">
        <f>VLOOKUP($D24,中!$C$7:$AS$48,5,FALSE)</f>
        <v>7</v>
      </c>
      <c r="H24" s="83">
        <f>VLOOKUP($D24,中!$C$4:$AS$45,28,FALSE)</f>
        <v>1</v>
      </c>
      <c r="I24" s="68">
        <f>VLOOKUP($D24,中!$C$7:$AS$48,6,FALSE)</f>
        <v>7</v>
      </c>
      <c r="J24" s="68">
        <f>VLOOKUP($D24,中!$C$4:$AS$45,29,FALSE)</f>
        <v>1</v>
      </c>
      <c r="K24" s="267">
        <f>VLOOKUP($D24,中!$C$7:$AS$48,7,FALSE)</f>
        <v>7</v>
      </c>
      <c r="L24" s="70">
        <f t="shared" si="0"/>
        <v>3</v>
      </c>
      <c r="M24" s="240">
        <f t="shared" si="0"/>
        <v>21</v>
      </c>
      <c r="N24" s="50"/>
      <c r="O24" s="478"/>
      <c r="P24" s="354" t="s">
        <v>287</v>
      </c>
      <c r="Q24" s="340">
        <f>SUM(Q22:Q23)</f>
        <v>2</v>
      </c>
      <c r="R24" s="340">
        <f>SUM(R22:R23)</f>
        <v>3</v>
      </c>
      <c r="S24" s="340">
        <f>SUM(S22:S23)</f>
        <v>2</v>
      </c>
      <c r="T24" s="340">
        <f>SUM(T22:T23)</f>
        <v>2</v>
      </c>
      <c r="U24" s="334">
        <f>SUM(U22:U23)</f>
        <v>7</v>
      </c>
      <c r="V24" s="372"/>
      <c r="W24" s="478"/>
      <c r="X24" s="354" t="s">
        <v>292</v>
      </c>
      <c r="Y24" s="340">
        <f>SUM(Y22:Y23)</f>
        <v>5</v>
      </c>
      <c r="Z24" s="340">
        <f>SUM(Z22:Z23)</f>
        <v>3</v>
      </c>
      <c r="AA24" s="340">
        <f>SUM(AA22:AA23)</f>
        <v>1</v>
      </c>
      <c r="AB24" s="340">
        <f>SUM(AB22:AB23)</f>
        <v>2</v>
      </c>
      <c r="AC24" s="334">
        <f>SUM(AC22:AC23)</f>
        <v>9</v>
      </c>
    </row>
    <row r="25" spans="1:34" ht="22.5" customHeight="1">
      <c r="A25" s="427">
        <f>SUM(A6:A24)</f>
        <v>184</v>
      </c>
      <c r="B25" s="429">
        <f>SUM(B6:B24)</f>
        <v>4477</v>
      </c>
      <c r="C25" s="62"/>
      <c r="D25" s="63"/>
      <c r="E25" s="482" t="s">
        <v>333</v>
      </c>
      <c r="F25" s="483">
        <f t="shared" ref="F25:M25" si="5">SUM(F6:F24)</f>
        <v>43</v>
      </c>
      <c r="G25" s="472">
        <f t="shared" si="5"/>
        <v>1320</v>
      </c>
      <c r="H25" s="472">
        <f t="shared" si="5"/>
        <v>45</v>
      </c>
      <c r="I25" s="472">
        <f t="shared" si="5"/>
        <v>1458</v>
      </c>
      <c r="J25" s="472">
        <f t="shared" si="5"/>
        <v>48</v>
      </c>
      <c r="K25" s="472">
        <f t="shared" si="5"/>
        <v>1463</v>
      </c>
      <c r="L25" s="472">
        <f t="shared" si="5"/>
        <v>136</v>
      </c>
      <c r="M25" s="474">
        <f t="shared" si="5"/>
        <v>4241</v>
      </c>
      <c r="N25" s="50"/>
      <c r="O25" s="423" t="s">
        <v>315</v>
      </c>
      <c r="P25" s="373" t="s">
        <v>281</v>
      </c>
      <c r="Q25" s="318">
        <v>2</v>
      </c>
      <c r="R25" s="318">
        <v>0</v>
      </c>
      <c r="S25" s="318">
        <v>2</v>
      </c>
      <c r="T25" s="318">
        <f>IF(U25/8=ROUNDDOWN(U25/8,0),U25/8,ROUNDDOWN(U25/8,0)+1)</f>
        <v>1</v>
      </c>
      <c r="U25" s="320">
        <f>SUM(Q25:S25)</f>
        <v>4</v>
      </c>
      <c r="V25" s="372"/>
      <c r="W25" s="476" t="s">
        <v>363</v>
      </c>
      <c r="X25" s="373" t="s">
        <v>281</v>
      </c>
      <c r="Y25" s="318"/>
      <c r="Z25" s="318">
        <v>1</v>
      </c>
      <c r="AA25" s="318"/>
      <c r="AB25" s="318">
        <f>IF(AC25/8=ROUNDDOWN(AC25/8,0),AC25/8,ROUNDDOWN(AC25/8,0)+1)</f>
        <v>1</v>
      </c>
      <c r="AC25" s="320">
        <f>SUM(Y25:AA25)</f>
        <v>1</v>
      </c>
    </row>
    <row r="26" spans="1:34" ht="22.5" customHeight="1" thickBot="1">
      <c r="A26" s="428"/>
      <c r="B26" s="430"/>
      <c r="C26" s="62"/>
      <c r="D26" s="62"/>
      <c r="E26" s="425"/>
      <c r="F26" s="484"/>
      <c r="G26" s="473"/>
      <c r="H26" s="473"/>
      <c r="I26" s="473"/>
      <c r="J26" s="473"/>
      <c r="K26" s="473"/>
      <c r="L26" s="473"/>
      <c r="M26" s="475"/>
      <c r="N26" s="50"/>
      <c r="O26" s="424"/>
      <c r="P26" s="288" t="s">
        <v>285</v>
      </c>
      <c r="Q26" s="355"/>
      <c r="R26" s="355">
        <v>1</v>
      </c>
      <c r="S26" s="355"/>
      <c r="T26" s="355">
        <f>IF(U26/8=ROUNDDOWN(U26/8,0),U26/8,ROUNDDOWN(U26/8,0)+1)</f>
        <v>1</v>
      </c>
      <c r="U26" s="292">
        <f>SUM(Q26:S26)</f>
        <v>1</v>
      </c>
      <c r="V26" s="372"/>
      <c r="W26" s="477"/>
      <c r="X26" s="293" t="s">
        <v>285</v>
      </c>
      <c r="Y26" s="294"/>
      <c r="Z26" s="294">
        <v>1</v>
      </c>
      <c r="AA26" s="294">
        <v>1</v>
      </c>
      <c r="AB26" s="294">
        <f>IF(AC26/8=ROUNDDOWN(AC26/8,0),AC26/8,ROUNDDOWN(AC26/8,0)+1)</f>
        <v>1</v>
      </c>
      <c r="AC26" s="295">
        <f>SUM(Y26:AA26)</f>
        <v>2</v>
      </c>
    </row>
    <row r="27" spans="1:34" ht="22.5" customHeight="1" thickTop="1" thickBot="1">
      <c r="A27" s="233"/>
      <c r="B27" s="233"/>
      <c r="C27" s="62"/>
      <c r="D27" s="62"/>
      <c r="E27" s="75"/>
      <c r="F27" s="268"/>
      <c r="G27" s="269"/>
      <c r="H27" s="269"/>
      <c r="I27" s="269"/>
      <c r="J27" s="269"/>
      <c r="K27" s="269"/>
      <c r="L27" s="269"/>
      <c r="M27" s="269"/>
      <c r="N27" s="50"/>
      <c r="O27" s="424"/>
      <c r="P27" s="255" t="s">
        <v>337</v>
      </c>
      <c r="Q27" s="222"/>
      <c r="R27" s="222"/>
      <c r="S27" s="222"/>
      <c r="T27" s="222">
        <f>IF(U27/8=ROUNDDOWN(U27/8,0),U27/8,ROUNDDOWN(U27/8,0)+1)</f>
        <v>0</v>
      </c>
      <c r="U27" s="220">
        <f>SUM(Q27:S27)</f>
        <v>0</v>
      </c>
      <c r="V27" s="372"/>
      <c r="W27" s="478"/>
      <c r="X27" s="354" t="s">
        <v>287</v>
      </c>
      <c r="Y27" s="340">
        <f>SUM(Y25:Y26)</f>
        <v>0</v>
      </c>
      <c r="Z27" s="340">
        <f>SUM(Z25:Z26)</f>
        <v>2</v>
      </c>
      <c r="AA27" s="340">
        <f>SUM(AA25:AA26)</f>
        <v>1</v>
      </c>
      <c r="AB27" s="340">
        <f>SUM(AB25:AB26)</f>
        <v>2</v>
      </c>
      <c r="AC27" s="334">
        <f>SUM(AC25:AC26)</f>
        <v>3</v>
      </c>
    </row>
    <row r="28" spans="1:34" ht="22.5" customHeight="1" thickTop="1" thickBot="1">
      <c r="A28" s="76"/>
      <c r="B28" s="77"/>
      <c r="C28" s="62"/>
      <c r="D28" s="62"/>
      <c r="E28" s="84"/>
      <c r="F28" s="46"/>
      <c r="G28" s="47" t="s">
        <v>334</v>
      </c>
      <c r="H28" s="50"/>
      <c r="I28" s="50"/>
      <c r="J28" s="50"/>
      <c r="K28" s="50"/>
      <c r="L28" s="47"/>
      <c r="M28" s="50"/>
      <c r="N28" s="50"/>
      <c r="O28" s="425"/>
      <c r="P28" s="354" t="s">
        <v>287</v>
      </c>
      <c r="Q28" s="340">
        <f>SUM(Q25:Q27)</f>
        <v>2</v>
      </c>
      <c r="R28" s="340">
        <f>SUM(R25:R27)</f>
        <v>1</v>
      </c>
      <c r="S28" s="340">
        <f>SUM(S25:S27)</f>
        <v>2</v>
      </c>
      <c r="T28" s="340">
        <f>SUM(T25:T27)</f>
        <v>2</v>
      </c>
      <c r="U28" s="334">
        <f>SUM(U25:U27)</f>
        <v>5</v>
      </c>
      <c r="V28" s="372"/>
      <c r="W28" s="423" t="s">
        <v>331</v>
      </c>
      <c r="X28" s="389" t="s">
        <v>281</v>
      </c>
      <c r="Y28" s="378"/>
      <c r="Z28" s="378">
        <v>1</v>
      </c>
      <c r="AA28" s="378">
        <v>2</v>
      </c>
      <c r="AB28" s="378">
        <f>IF(AC28/8=ROUNDDOWN(AC28/8,0),AC28/8,ROUNDDOWN(AC28/8,0)+1)</f>
        <v>1</v>
      </c>
      <c r="AC28" s="379">
        <f>SUM(Y28:AA28)</f>
        <v>3</v>
      </c>
    </row>
    <row r="29" spans="1:34" ht="22.5" customHeight="1" thickBot="1">
      <c r="C29" s="62"/>
      <c r="D29" s="62"/>
      <c r="F29" s="85"/>
      <c r="G29" s="51"/>
      <c r="H29" s="56"/>
      <c r="I29" s="75"/>
      <c r="J29" s="86"/>
      <c r="K29" s="50"/>
      <c r="N29" s="50"/>
      <c r="O29" s="479" t="s">
        <v>282</v>
      </c>
      <c r="P29" s="373" t="s">
        <v>281</v>
      </c>
      <c r="Q29" s="374">
        <v>1</v>
      </c>
      <c r="R29" s="318">
        <v>3</v>
      </c>
      <c r="S29" s="375">
        <v>1</v>
      </c>
      <c r="T29" s="318">
        <f>IF(U29/8=ROUNDDOWN(U29/8,0),U29/8,ROUNDDOWN(U29/8,0)+1)</f>
        <v>1</v>
      </c>
      <c r="U29" s="320">
        <f>SUM(Q29:S29)</f>
        <v>5</v>
      </c>
      <c r="V29" s="372"/>
      <c r="W29" s="424"/>
      <c r="X29" s="393" t="s">
        <v>285</v>
      </c>
      <c r="Y29" s="369">
        <v>1</v>
      </c>
      <c r="Z29" s="369"/>
      <c r="AA29" s="369"/>
      <c r="AB29" s="369">
        <f>IF(AC29/8=ROUNDDOWN(AC29/8,0),AC29/8,ROUNDDOWN(AC29/8,0)+1)</f>
        <v>1</v>
      </c>
      <c r="AC29" s="394">
        <f>SUM(Y29:AA29)</f>
        <v>1</v>
      </c>
    </row>
    <row r="30" spans="1:34" ht="22.5" customHeight="1" thickTop="1" thickBot="1">
      <c r="C30" s="60"/>
      <c r="D30" s="60"/>
      <c r="F30" s="82"/>
      <c r="G30" s="50" t="s">
        <v>335</v>
      </c>
      <c r="N30" s="50"/>
      <c r="O30" s="480"/>
      <c r="P30" s="293" t="s">
        <v>285</v>
      </c>
      <c r="Q30" s="294">
        <v>1</v>
      </c>
      <c r="R30" s="294"/>
      <c r="S30" s="294">
        <v>3</v>
      </c>
      <c r="T30" s="294">
        <f>IF(U30/8=ROUNDDOWN(U30/8,0),U30/8,ROUNDDOWN(U30/8,0)+1)</f>
        <v>1</v>
      </c>
      <c r="U30" s="295">
        <f>SUM(Q30:S30)</f>
        <v>4</v>
      </c>
      <c r="V30" s="372"/>
      <c r="W30" s="425"/>
      <c r="X30" s="354" t="s">
        <v>287</v>
      </c>
      <c r="Y30" s="340">
        <f>SUM(Y28:Y29)</f>
        <v>1</v>
      </c>
      <c r="Z30" s="340">
        <f t="shared" ref="Z30:AC30" si="6">SUM(Z28:Z29)</f>
        <v>1</v>
      </c>
      <c r="AA30" s="340">
        <f t="shared" si="6"/>
        <v>2</v>
      </c>
      <c r="AB30" s="340">
        <f t="shared" si="6"/>
        <v>2</v>
      </c>
      <c r="AC30" s="340">
        <f t="shared" si="6"/>
        <v>4</v>
      </c>
    </row>
    <row r="31" spans="1:34" ht="22.5" customHeight="1" thickTop="1" thickBot="1">
      <c r="C31" s="60"/>
      <c r="D31" s="60"/>
      <c r="F31" s="85"/>
      <c r="G31" s="51"/>
      <c r="H31" s="21"/>
      <c r="I31" s="87"/>
      <c r="J31" s="87"/>
      <c r="K31" s="87"/>
      <c r="N31" s="50"/>
      <c r="O31" s="481"/>
      <c r="P31" s="354" t="s">
        <v>287</v>
      </c>
      <c r="Q31" s="340">
        <f>SUM(Q29:Q30)</f>
        <v>2</v>
      </c>
      <c r="R31" s="340">
        <f>SUM(R29:R30)</f>
        <v>3</v>
      </c>
      <c r="S31" s="340">
        <f>SUM(S29:S30)</f>
        <v>4</v>
      </c>
      <c r="T31" s="340">
        <f>SUM(T29:T30)</f>
        <v>2</v>
      </c>
      <c r="U31" s="334">
        <f>SUM(U29:U30)</f>
        <v>9</v>
      </c>
      <c r="V31" s="372"/>
      <c r="W31" s="423" t="s">
        <v>332</v>
      </c>
      <c r="X31" s="390" t="s">
        <v>281</v>
      </c>
      <c r="Y31" s="391">
        <v>1</v>
      </c>
      <c r="Z31" s="391"/>
      <c r="AA31" s="391"/>
      <c r="AB31" s="391">
        <f>IF(AC31/8=ROUNDDOWN(AC31/8,0),AC31/8,ROUNDDOWN(AC31/8,0)+1)</f>
        <v>1</v>
      </c>
      <c r="AC31" s="392">
        <f>SUM(Y31:AA31)</f>
        <v>1</v>
      </c>
    </row>
    <row r="32" spans="1:34" ht="22.5" customHeight="1" thickBot="1">
      <c r="C32" s="60"/>
      <c r="D32" s="60"/>
      <c r="F32" s="248"/>
      <c r="G32" s="47" t="s">
        <v>368</v>
      </c>
      <c r="J32" s="47"/>
      <c r="K32" s="47"/>
      <c r="L32" s="88"/>
      <c r="M32" s="88"/>
      <c r="N32" s="47"/>
      <c r="O32" s="423" t="s">
        <v>289</v>
      </c>
      <c r="P32" s="293" t="s">
        <v>285</v>
      </c>
      <c r="Q32" s="294">
        <v>1</v>
      </c>
      <c r="R32" s="294">
        <v>3</v>
      </c>
      <c r="S32" s="294"/>
      <c r="T32" s="294">
        <f>IF(U32/8=ROUNDDOWN(U32/8,0),U32/8,ROUNDDOWN(U32/8,0)+1)</f>
        <v>1</v>
      </c>
      <c r="U32" s="295">
        <f>SUM(Q32:S32)</f>
        <v>4</v>
      </c>
      <c r="V32" s="372"/>
      <c r="W32" s="424"/>
      <c r="X32" s="388" t="s">
        <v>285</v>
      </c>
      <c r="Y32" s="290">
        <v>2</v>
      </c>
      <c r="Z32" s="290">
        <v>0</v>
      </c>
      <c r="AA32" s="290">
        <v>1</v>
      </c>
      <c r="AB32" s="290">
        <f>IF(AC32/8=ROUNDDOWN(AC32/8,0),AC32/8,ROUNDDOWN(AC32/8,0)+1)</f>
        <v>1</v>
      </c>
      <c r="AC32" s="351">
        <f>SUM(Y32:AA32)</f>
        <v>3</v>
      </c>
    </row>
    <row r="33" spans="3:29" ht="22.5" customHeight="1" thickTop="1" thickBot="1">
      <c r="C33" s="60"/>
      <c r="D33" s="60"/>
      <c r="F33" s="53"/>
      <c r="G33" s="51"/>
      <c r="J33" s="47"/>
      <c r="K33" s="50"/>
      <c r="L33" s="21"/>
      <c r="M33" s="24"/>
      <c r="N33" s="47"/>
      <c r="O33" s="424"/>
      <c r="P33" s="354" t="s">
        <v>287</v>
      </c>
      <c r="Q33" s="340">
        <f>SUM(Q32:Q32)</f>
        <v>1</v>
      </c>
      <c r="R33" s="340">
        <f>SUM(R32:R32)</f>
        <v>3</v>
      </c>
      <c r="S33" s="340">
        <f>SUM(S32:S32)</f>
        <v>0</v>
      </c>
      <c r="T33" s="340">
        <f>SUM(T32:T32)</f>
        <v>1</v>
      </c>
      <c r="U33" s="334">
        <f>SUM(U32:U32)</f>
        <v>4</v>
      </c>
      <c r="V33" s="372"/>
      <c r="W33" s="425"/>
      <c r="X33" s="354" t="s">
        <v>287</v>
      </c>
      <c r="Y33" s="340">
        <f>SUM(Y31:Y32)</f>
        <v>3</v>
      </c>
      <c r="Z33" s="340">
        <f t="shared" ref="Z33:AC33" si="7">SUM(Z31:Z32)</f>
        <v>0</v>
      </c>
      <c r="AA33" s="340">
        <f t="shared" si="7"/>
        <v>1</v>
      </c>
      <c r="AB33" s="340">
        <f t="shared" si="7"/>
        <v>2</v>
      </c>
      <c r="AC33" s="340">
        <f t="shared" si="7"/>
        <v>4</v>
      </c>
    </row>
    <row r="34" spans="3:29" ht="22.5" customHeight="1">
      <c r="C34" s="60"/>
      <c r="D34" s="60"/>
      <c r="F34" s="254"/>
      <c r="G34" s="51" t="s">
        <v>342</v>
      </c>
      <c r="J34" s="50"/>
      <c r="K34" s="50"/>
      <c r="L34" s="56"/>
      <c r="O34" s="405"/>
      <c r="V34" s="380"/>
      <c r="W34" s="376" t="s">
        <v>308</v>
      </c>
      <c r="X34" s="377">
        <f>COUNTIF($P$6:$P$33,W34)+COUNTIF($X$6:$X$33,W34)</f>
        <v>17</v>
      </c>
      <c r="Y34" s="378">
        <f>SUMIF(($P$6:$P$33),$W34,(Q$6:Q$33))+SUMIF(($X$6:$X$33),$W34,(Y$6:Y$33))</f>
        <v>45</v>
      </c>
      <c r="Z34" s="378">
        <f>SUMIF(($P$6:$P$33),$W34,(R$6:R$33))+SUMIF(($X$6:$X$33),$W34,(Z$6:Z$33))</f>
        <v>35</v>
      </c>
      <c r="AA34" s="378">
        <f t="shared" ref="AA34:AC36" si="8">SUMIF(($P$6:$P$33),$W34,(S$6:S$33))+SUMIF(($X$6:$X$33),$W34,(AA$6:AA$33))</f>
        <v>35</v>
      </c>
      <c r="AB34" s="378">
        <f t="shared" si="8"/>
        <v>23</v>
      </c>
      <c r="AC34" s="378">
        <f t="shared" si="8"/>
        <v>115</v>
      </c>
    </row>
    <row r="35" spans="3:29" ht="22.5" customHeight="1">
      <c r="C35" s="60"/>
      <c r="D35" s="60"/>
      <c r="G35" s="50"/>
      <c r="H35" s="50"/>
      <c r="I35" s="56"/>
      <c r="J35" s="50"/>
      <c r="K35" s="56"/>
      <c r="L35" s="56"/>
      <c r="V35" s="380"/>
      <c r="W35" s="381" t="s">
        <v>338</v>
      </c>
      <c r="X35" s="382">
        <f>COUNTIF($P$6:$P$33,W35)+COUNTIF($X$6:$X$33,W35)</f>
        <v>18</v>
      </c>
      <c r="Y35" s="383">
        <f>SUMIF(($P$6:$P$33),$W35,(Q$6:Q$33))+SUMIF(($X$6:$X$33),$W35,(Y$6:Y$33))</f>
        <v>40</v>
      </c>
      <c r="Z35" s="383">
        <f t="shared" ref="Z35:Z36" si="9">SUMIF(($P$6:$P$33),$W35,(R$6:R$33))+SUMIF(($X$6:$X$33),$W35,(Z$6:Z$33))</f>
        <v>40</v>
      </c>
      <c r="AA35" s="383">
        <f t="shared" si="8"/>
        <v>40</v>
      </c>
      <c r="AB35" s="383">
        <f t="shared" si="8"/>
        <v>24</v>
      </c>
      <c r="AC35" s="383">
        <f t="shared" si="8"/>
        <v>120</v>
      </c>
    </row>
    <row r="36" spans="3:29" ht="22.5" customHeight="1">
      <c r="G36" s="56"/>
      <c r="H36" s="56"/>
      <c r="I36" s="56"/>
      <c r="J36" s="50"/>
      <c r="K36" s="56"/>
      <c r="V36" s="384"/>
      <c r="W36" s="381" t="s">
        <v>364</v>
      </c>
      <c r="X36" s="382">
        <f>COUNTIF($P$6:$P$33,W36)+COUNTIF($X$6:$X$33,W36)</f>
        <v>2</v>
      </c>
      <c r="Y36" s="383">
        <f>SUMIF(($P$6:$P$33),$W36,(Q$6:Q$33))+SUMIF(($X$6:$X$33),$W36,(Y$6:Y$33))</f>
        <v>1</v>
      </c>
      <c r="Z36" s="383">
        <f t="shared" si="9"/>
        <v>0</v>
      </c>
      <c r="AA36" s="383">
        <f t="shared" si="8"/>
        <v>0</v>
      </c>
      <c r="AB36" s="383">
        <f t="shared" si="8"/>
        <v>1</v>
      </c>
      <c r="AC36" s="383">
        <f t="shared" si="8"/>
        <v>1</v>
      </c>
    </row>
    <row r="37" spans="3:29" ht="22.5" customHeight="1" thickBot="1">
      <c r="W37" s="385" t="s">
        <v>340</v>
      </c>
      <c r="X37" s="386">
        <f>COUNTIF($P$6:$P$33,W37)+COUNTIF($X$6:$X$33,W37)</f>
        <v>1</v>
      </c>
      <c r="Y37" s="387">
        <f>SUMIF(($P$6:$P$33),$W37,(Q$6:Q$33))+SUMIF(($X$6:$X$33),$W37,(Y$3:Y$33))</f>
        <v>0</v>
      </c>
      <c r="Z37" s="387">
        <f t="shared" ref="Z37:AC37" si="10">SUMIF(($P$6:$P$33),$W37,(R$6:R$33))+SUMIF(($X$6:$X$33),$W37,(Z$3:Z$33))</f>
        <v>0</v>
      </c>
      <c r="AA37" s="387">
        <f t="shared" si="10"/>
        <v>0</v>
      </c>
      <c r="AB37" s="387">
        <f t="shared" si="10"/>
        <v>0</v>
      </c>
      <c r="AC37" s="387">
        <f t="shared" si="10"/>
        <v>0</v>
      </c>
    </row>
    <row r="38" spans="3:29" ht="22.5" customHeight="1">
      <c r="W38" s="469" t="s">
        <v>365</v>
      </c>
      <c r="X38" s="470"/>
      <c r="Y38" s="416">
        <f>SUM(Y34:Y37)</f>
        <v>86</v>
      </c>
      <c r="Z38" s="466">
        <f>SUM(Z34:Z37)</f>
        <v>75</v>
      </c>
      <c r="AA38" s="466">
        <f>SUM(AA34:AA37)</f>
        <v>75</v>
      </c>
      <c r="AB38" s="466">
        <f>SUM(AB34:AB37)</f>
        <v>48</v>
      </c>
      <c r="AC38" s="467">
        <f>SUM(AC34:AC37)</f>
        <v>236</v>
      </c>
    </row>
    <row r="39" spans="3:29" ht="22.5" customHeight="1" thickBot="1">
      <c r="K39" s="50"/>
      <c r="V39" s="144"/>
      <c r="W39" s="413"/>
      <c r="X39" s="471"/>
      <c r="Y39" s="418"/>
      <c r="Z39" s="445"/>
      <c r="AA39" s="445"/>
      <c r="AB39" s="445"/>
      <c r="AC39" s="468"/>
    </row>
    <row r="40" spans="3:29" ht="22.5" customHeight="1"/>
    <row r="41" spans="3:29" ht="22.5" customHeight="1"/>
    <row r="42" spans="3:29" ht="22.5" customHeight="1"/>
    <row r="43" spans="3:29" ht="22.5" customHeight="1"/>
  </sheetData>
  <mergeCells count="56">
    <mergeCell ref="W4:W5"/>
    <mergeCell ref="Y2:AC2"/>
    <mergeCell ref="A3:B4"/>
    <mergeCell ref="E3:M3"/>
    <mergeCell ref="O3:U3"/>
    <mergeCell ref="W3:AC3"/>
    <mergeCell ref="F4:G4"/>
    <mergeCell ref="H4:I4"/>
    <mergeCell ref="J4:K4"/>
    <mergeCell ref="L4:M4"/>
    <mergeCell ref="O4:O5"/>
    <mergeCell ref="P4:P5"/>
    <mergeCell ref="Q4:Q5"/>
    <mergeCell ref="R4:R5"/>
    <mergeCell ref="S4:S5"/>
    <mergeCell ref="T4:U4"/>
    <mergeCell ref="W6:W8"/>
    <mergeCell ref="W9:W11"/>
    <mergeCell ref="O9:O11"/>
    <mergeCell ref="W12:W14"/>
    <mergeCell ref="O6:O8"/>
    <mergeCell ref="X4:X5"/>
    <mergeCell ref="Y4:Y5"/>
    <mergeCell ref="Z4:Z5"/>
    <mergeCell ref="AA4:AA5"/>
    <mergeCell ref="AB4:AC4"/>
    <mergeCell ref="H25:H26"/>
    <mergeCell ref="W15:W17"/>
    <mergeCell ref="O16:O18"/>
    <mergeCell ref="O19:O21"/>
    <mergeCell ref="O22:O24"/>
    <mergeCell ref="W22:W24"/>
    <mergeCell ref="O12:O15"/>
    <mergeCell ref="W18:W21"/>
    <mergeCell ref="A25:A26"/>
    <mergeCell ref="B25:B26"/>
    <mergeCell ref="E25:E26"/>
    <mergeCell ref="F25:F26"/>
    <mergeCell ref="G25:G26"/>
    <mergeCell ref="W38:X39"/>
    <mergeCell ref="I25:I26"/>
    <mergeCell ref="J25:J26"/>
    <mergeCell ref="K25:K26"/>
    <mergeCell ref="L25:L26"/>
    <mergeCell ref="M25:M26"/>
    <mergeCell ref="O25:O28"/>
    <mergeCell ref="W25:W27"/>
    <mergeCell ref="O29:O31"/>
    <mergeCell ref="W28:W30"/>
    <mergeCell ref="W31:W33"/>
    <mergeCell ref="O32:O33"/>
    <mergeCell ref="Y38:Y39"/>
    <mergeCell ref="Z38:Z39"/>
    <mergeCell ref="AA38:AA39"/>
    <mergeCell ref="AB38:AB39"/>
    <mergeCell ref="AC38:AC39"/>
  </mergeCells>
  <phoneticPr fontId="2"/>
  <conditionalFormatting sqref="F11">
    <cfRule type="expression" dxfId="24" priority="10" stopIfTrue="1">
      <formula>N16="少"</formula>
    </cfRule>
  </conditionalFormatting>
  <conditionalFormatting sqref="F13:F14">
    <cfRule type="expression" dxfId="23" priority="12" stopIfTrue="1">
      <formula>N19="少"</formula>
    </cfRule>
  </conditionalFormatting>
  <conditionalFormatting sqref="F23">
    <cfRule type="expression" dxfId="22" priority="13" stopIfTrue="1">
      <formula>#REF!="少"</formula>
    </cfRule>
  </conditionalFormatting>
  <conditionalFormatting sqref="F24">
    <cfRule type="expression" dxfId="21" priority="9" stopIfTrue="1">
      <formula>N26="少"</formula>
    </cfRule>
  </conditionalFormatting>
  <conditionalFormatting sqref="F21:F22">
    <cfRule type="expression" dxfId="20" priority="14" stopIfTrue="1">
      <formula>N27="少"</formula>
    </cfRule>
  </conditionalFormatting>
  <conditionalFormatting sqref="F16 F18:F20">
    <cfRule type="expression" dxfId="19" priority="6" stopIfTrue="1">
      <formula>N22="少"</formula>
    </cfRule>
  </conditionalFormatting>
  <conditionalFormatting sqref="H24">
    <cfRule type="expression" dxfId="18" priority="15" stopIfTrue="1">
      <formula>#REF!="少"</formula>
    </cfRule>
  </conditionalFormatting>
  <conditionalFormatting sqref="F7">
    <cfRule type="expression" dxfId="17" priority="5" stopIfTrue="1">
      <formula>N10="少"</formula>
    </cfRule>
  </conditionalFormatting>
  <conditionalFormatting sqref="F10">
    <cfRule type="expression" dxfId="16" priority="4" stopIfTrue="1">
      <formula>N13="少"</formula>
    </cfRule>
  </conditionalFormatting>
  <conditionalFormatting sqref="F15">
    <cfRule type="expression" dxfId="15" priority="3" stopIfTrue="1">
      <formula>N18="少"</formula>
    </cfRule>
  </conditionalFormatting>
  <conditionalFormatting sqref="F8">
    <cfRule type="expression" dxfId="14" priority="2" stopIfTrue="1">
      <formula>N10="少"</formula>
    </cfRule>
  </conditionalFormatting>
  <conditionalFormatting sqref="F17">
    <cfRule type="expression" dxfId="13" priority="1" stopIfTrue="1">
      <formula>N19="少"</formula>
    </cfRule>
  </conditionalFormatting>
  <printOptions horizontalCentered="1"/>
  <pageMargins left="0.70866141732283472" right="0.70866141732283472" top="0.27559055118110237" bottom="0.11811023622047245" header="0.31496062992125984" footer="0.31496062992125984"/>
  <pageSetup paperSize="8" scale="87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39D32-6057-4A32-9F51-3CEB37B480D2}">
  <sheetPr>
    <tabColor theme="8" tint="0.59999389629810485"/>
    <pageSetUpPr fitToPage="1"/>
  </sheetPr>
  <dimension ref="A1:AH44"/>
  <sheetViews>
    <sheetView showZeros="0" view="pageBreakPreview" topLeftCell="G1" zoomScaleNormal="70" zoomScaleSheetLayoutView="100" workbookViewId="0">
      <selection activeCell="AB35" sqref="AB35"/>
    </sheetView>
  </sheetViews>
  <sheetFormatPr defaultRowHeight="14.25"/>
  <cols>
    <col min="1" max="1" width="5.875" style="78" customWidth="1"/>
    <col min="2" max="2" width="7.5" style="78" customWidth="1"/>
    <col min="3" max="3" width="3.75" style="79" customWidth="1"/>
    <col min="4" max="4" width="3.75" style="79" hidden="1" customWidth="1"/>
    <col min="5" max="5" width="10.375" style="80" customWidth="1"/>
    <col min="6" max="6" width="6" style="78" bestFit="1" customWidth="1"/>
    <col min="7" max="7" width="7.5" style="78" customWidth="1"/>
    <col min="8" max="8" width="6" style="78" bestFit="1" customWidth="1"/>
    <col min="9" max="9" width="7.5" style="78" customWidth="1"/>
    <col min="10" max="10" width="6" style="78" bestFit="1" customWidth="1"/>
    <col min="11" max="11" width="7.5" style="78" customWidth="1"/>
    <col min="12" max="12" width="6" style="78" bestFit="1" customWidth="1"/>
    <col min="13" max="13" width="7.5" style="78" customWidth="1"/>
    <col min="14" max="14" width="5.375" style="56" customWidth="1"/>
    <col min="15" max="15" width="9.3125" style="144" customWidth="1"/>
    <col min="16" max="19" width="5.8125" style="144" customWidth="1"/>
    <col min="20" max="20" width="5.8125" style="143" customWidth="1"/>
    <col min="21" max="21" width="5.8125" style="144" customWidth="1"/>
    <col min="22" max="22" width="3.8125" style="145" customWidth="1"/>
    <col min="23" max="23" width="9.3125" style="144" customWidth="1"/>
    <col min="24" max="29" width="5.8125" style="144" customWidth="1"/>
    <col min="30" max="30" width="9" style="81"/>
    <col min="31" max="256" width="9" style="78"/>
    <col min="257" max="257" width="5.875" style="78" customWidth="1"/>
    <col min="258" max="258" width="7.5" style="78" customWidth="1"/>
    <col min="259" max="259" width="3.75" style="78" customWidth="1"/>
    <col min="260" max="260" width="0" style="78" hidden="1" customWidth="1"/>
    <col min="261" max="261" width="10.375" style="78" customWidth="1"/>
    <col min="262" max="262" width="6" style="78" bestFit="1" customWidth="1"/>
    <col min="263" max="263" width="7.5" style="78" customWidth="1"/>
    <col min="264" max="264" width="6" style="78" bestFit="1" customWidth="1"/>
    <col min="265" max="265" width="7.5" style="78" customWidth="1"/>
    <col min="266" max="266" width="6" style="78" bestFit="1" customWidth="1"/>
    <col min="267" max="267" width="7.5" style="78" customWidth="1"/>
    <col min="268" max="268" width="6" style="78" bestFit="1" customWidth="1"/>
    <col min="269" max="269" width="7.5" style="78" customWidth="1"/>
    <col min="270" max="270" width="5.375" style="78" customWidth="1"/>
    <col min="271" max="271" width="9.375" style="78" customWidth="1"/>
    <col min="272" max="277" width="5.875" style="78" customWidth="1"/>
    <col min="278" max="278" width="3.75" style="78" customWidth="1"/>
    <col min="279" max="279" width="9.375" style="78" customWidth="1"/>
    <col min="280" max="285" width="5.875" style="78" customWidth="1"/>
    <col min="286" max="512" width="9" style="78"/>
    <col min="513" max="513" width="5.875" style="78" customWidth="1"/>
    <col min="514" max="514" width="7.5" style="78" customWidth="1"/>
    <col min="515" max="515" width="3.75" style="78" customWidth="1"/>
    <col min="516" max="516" width="0" style="78" hidden="1" customWidth="1"/>
    <col min="517" max="517" width="10.375" style="78" customWidth="1"/>
    <col min="518" max="518" width="6" style="78" bestFit="1" customWidth="1"/>
    <col min="519" max="519" width="7.5" style="78" customWidth="1"/>
    <col min="520" max="520" width="6" style="78" bestFit="1" customWidth="1"/>
    <col min="521" max="521" width="7.5" style="78" customWidth="1"/>
    <col min="522" max="522" width="6" style="78" bestFit="1" customWidth="1"/>
    <col min="523" max="523" width="7.5" style="78" customWidth="1"/>
    <col min="524" max="524" width="6" style="78" bestFit="1" customWidth="1"/>
    <col min="525" max="525" width="7.5" style="78" customWidth="1"/>
    <col min="526" max="526" width="5.375" style="78" customWidth="1"/>
    <col min="527" max="527" width="9.375" style="78" customWidth="1"/>
    <col min="528" max="533" width="5.875" style="78" customWidth="1"/>
    <col min="534" max="534" width="3.75" style="78" customWidth="1"/>
    <col min="535" max="535" width="9.375" style="78" customWidth="1"/>
    <col min="536" max="541" width="5.875" style="78" customWidth="1"/>
    <col min="542" max="768" width="9" style="78"/>
    <col min="769" max="769" width="5.875" style="78" customWidth="1"/>
    <col min="770" max="770" width="7.5" style="78" customWidth="1"/>
    <col min="771" max="771" width="3.75" style="78" customWidth="1"/>
    <col min="772" max="772" width="0" style="78" hidden="1" customWidth="1"/>
    <col min="773" max="773" width="10.375" style="78" customWidth="1"/>
    <col min="774" max="774" width="6" style="78" bestFit="1" customWidth="1"/>
    <col min="775" max="775" width="7.5" style="78" customWidth="1"/>
    <col min="776" max="776" width="6" style="78" bestFit="1" customWidth="1"/>
    <col min="777" max="777" width="7.5" style="78" customWidth="1"/>
    <col min="778" max="778" width="6" style="78" bestFit="1" customWidth="1"/>
    <col min="779" max="779" width="7.5" style="78" customWidth="1"/>
    <col min="780" max="780" width="6" style="78" bestFit="1" customWidth="1"/>
    <col min="781" max="781" width="7.5" style="78" customWidth="1"/>
    <col min="782" max="782" width="5.375" style="78" customWidth="1"/>
    <col min="783" max="783" width="9.375" style="78" customWidth="1"/>
    <col min="784" max="789" width="5.875" style="78" customWidth="1"/>
    <col min="790" max="790" width="3.75" style="78" customWidth="1"/>
    <col min="791" max="791" width="9.375" style="78" customWidth="1"/>
    <col min="792" max="797" width="5.875" style="78" customWidth="1"/>
    <col min="798" max="1024" width="9" style="78"/>
    <col min="1025" max="1025" width="5.875" style="78" customWidth="1"/>
    <col min="1026" max="1026" width="7.5" style="78" customWidth="1"/>
    <col min="1027" max="1027" width="3.75" style="78" customWidth="1"/>
    <col min="1028" max="1028" width="0" style="78" hidden="1" customWidth="1"/>
    <col min="1029" max="1029" width="10.375" style="78" customWidth="1"/>
    <col min="1030" max="1030" width="6" style="78" bestFit="1" customWidth="1"/>
    <col min="1031" max="1031" width="7.5" style="78" customWidth="1"/>
    <col min="1032" max="1032" width="6" style="78" bestFit="1" customWidth="1"/>
    <col min="1033" max="1033" width="7.5" style="78" customWidth="1"/>
    <col min="1034" max="1034" width="6" style="78" bestFit="1" customWidth="1"/>
    <col min="1035" max="1035" width="7.5" style="78" customWidth="1"/>
    <col min="1036" max="1036" width="6" style="78" bestFit="1" customWidth="1"/>
    <col min="1037" max="1037" width="7.5" style="78" customWidth="1"/>
    <col min="1038" max="1038" width="5.375" style="78" customWidth="1"/>
    <col min="1039" max="1039" width="9.375" style="78" customWidth="1"/>
    <col min="1040" max="1045" width="5.875" style="78" customWidth="1"/>
    <col min="1046" max="1046" width="3.75" style="78" customWidth="1"/>
    <col min="1047" max="1047" width="9.375" style="78" customWidth="1"/>
    <col min="1048" max="1053" width="5.875" style="78" customWidth="1"/>
    <col min="1054" max="1280" width="9" style="78"/>
    <col min="1281" max="1281" width="5.875" style="78" customWidth="1"/>
    <col min="1282" max="1282" width="7.5" style="78" customWidth="1"/>
    <col min="1283" max="1283" width="3.75" style="78" customWidth="1"/>
    <col min="1284" max="1284" width="0" style="78" hidden="1" customWidth="1"/>
    <col min="1285" max="1285" width="10.375" style="78" customWidth="1"/>
    <col min="1286" max="1286" width="6" style="78" bestFit="1" customWidth="1"/>
    <col min="1287" max="1287" width="7.5" style="78" customWidth="1"/>
    <col min="1288" max="1288" width="6" style="78" bestFit="1" customWidth="1"/>
    <col min="1289" max="1289" width="7.5" style="78" customWidth="1"/>
    <col min="1290" max="1290" width="6" style="78" bestFit="1" customWidth="1"/>
    <col min="1291" max="1291" width="7.5" style="78" customWidth="1"/>
    <col min="1292" max="1292" width="6" style="78" bestFit="1" customWidth="1"/>
    <col min="1293" max="1293" width="7.5" style="78" customWidth="1"/>
    <col min="1294" max="1294" width="5.375" style="78" customWidth="1"/>
    <col min="1295" max="1295" width="9.375" style="78" customWidth="1"/>
    <col min="1296" max="1301" width="5.875" style="78" customWidth="1"/>
    <col min="1302" max="1302" width="3.75" style="78" customWidth="1"/>
    <col min="1303" max="1303" width="9.375" style="78" customWidth="1"/>
    <col min="1304" max="1309" width="5.875" style="78" customWidth="1"/>
    <col min="1310" max="1536" width="9" style="78"/>
    <col min="1537" max="1537" width="5.875" style="78" customWidth="1"/>
    <col min="1538" max="1538" width="7.5" style="78" customWidth="1"/>
    <col min="1539" max="1539" width="3.75" style="78" customWidth="1"/>
    <col min="1540" max="1540" width="0" style="78" hidden="1" customWidth="1"/>
    <col min="1541" max="1541" width="10.375" style="78" customWidth="1"/>
    <col min="1542" max="1542" width="6" style="78" bestFit="1" customWidth="1"/>
    <col min="1543" max="1543" width="7.5" style="78" customWidth="1"/>
    <col min="1544" max="1544" width="6" style="78" bestFit="1" customWidth="1"/>
    <col min="1545" max="1545" width="7.5" style="78" customWidth="1"/>
    <col min="1546" max="1546" width="6" style="78" bestFit="1" customWidth="1"/>
    <col min="1547" max="1547" width="7.5" style="78" customWidth="1"/>
    <col min="1548" max="1548" width="6" style="78" bestFit="1" customWidth="1"/>
    <col min="1549" max="1549" width="7.5" style="78" customWidth="1"/>
    <col min="1550" max="1550" width="5.375" style="78" customWidth="1"/>
    <col min="1551" max="1551" width="9.375" style="78" customWidth="1"/>
    <col min="1552" max="1557" width="5.875" style="78" customWidth="1"/>
    <col min="1558" max="1558" width="3.75" style="78" customWidth="1"/>
    <col min="1559" max="1559" width="9.375" style="78" customWidth="1"/>
    <col min="1560" max="1565" width="5.875" style="78" customWidth="1"/>
    <col min="1566" max="1792" width="9" style="78"/>
    <col min="1793" max="1793" width="5.875" style="78" customWidth="1"/>
    <col min="1794" max="1794" width="7.5" style="78" customWidth="1"/>
    <col min="1795" max="1795" width="3.75" style="78" customWidth="1"/>
    <col min="1796" max="1796" width="0" style="78" hidden="1" customWidth="1"/>
    <col min="1797" max="1797" width="10.375" style="78" customWidth="1"/>
    <col min="1798" max="1798" width="6" style="78" bestFit="1" customWidth="1"/>
    <col min="1799" max="1799" width="7.5" style="78" customWidth="1"/>
    <col min="1800" max="1800" width="6" style="78" bestFit="1" customWidth="1"/>
    <col min="1801" max="1801" width="7.5" style="78" customWidth="1"/>
    <col min="1802" max="1802" width="6" style="78" bestFit="1" customWidth="1"/>
    <col min="1803" max="1803" width="7.5" style="78" customWidth="1"/>
    <col min="1804" max="1804" width="6" style="78" bestFit="1" customWidth="1"/>
    <col min="1805" max="1805" width="7.5" style="78" customWidth="1"/>
    <col min="1806" max="1806" width="5.375" style="78" customWidth="1"/>
    <col min="1807" max="1807" width="9.375" style="78" customWidth="1"/>
    <col min="1808" max="1813" width="5.875" style="78" customWidth="1"/>
    <col min="1814" max="1814" width="3.75" style="78" customWidth="1"/>
    <col min="1815" max="1815" width="9.375" style="78" customWidth="1"/>
    <col min="1816" max="1821" width="5.875" style="78" customWidth="1"/>
    <col min="1822" max="2048" width="9" style="78"/>
    <col min="2049" max="2049" width="5.875" style="78" customWidth="1"/>
    <col min="2050" max="2050" width="7.5" style="78" customWidth="1"/>
    <col min="2051" max="2051" width="3.75" style="78" customWidth="1"/>
    <col min="2052" max="2052" width="0" style="78" hidden="1" customWidth="1"/>
    <col min="2053" max="2053" width="10.375" style="78" customWidth="1"/>
    <col min="2054" max="2054" width="6" style="78" bestFit="1" customWidth="1"/>
    <col min="2055" max="2055" width="7.5" style="78" customWidth="1"/>
    <col min="2056" max="2056" width="6" style="78" bestFit="1" customWidth="1"/>
    <col min="2057" max="2057" width="7.5" style="78" customWidth="1"/>
    <col min="2058" max="2058" width="6" style="78" bestFit="1" customWidth="1"/>
    <col min="2059" max="2059" width="7.5" style="78" customWidth="1"/>
    <col min="2060" max="2060" width="6" style="78" bestFit="1" customWidth="1"/>
    <col min="2061" max="2061" width="7.5" style="78" customWidth="1"/>
    <col min="2062" max="2062" width="5.375" style="78" customWidth="1"/>
    <col min="2063" max="2063" width="9.375" style="78" customWidth="1"/>
    <col min="2064" max="2069" width="5.875" style="78" customWidth="1"/>
    <col min="2070" max="2070" width="3.75" style="78" customWidth="1"/>
    <col min="2071" max="2071" width="9.375" style="78" customWidth="1"/>
    <col min="2072" max="2077" width="5.875" style="78" customWidth="1"/>
    <col min="2078" max="2304" width="9" style="78"/>
    <col min="2305" max="2305" width="5.875" style="78" customWidth="1"/>
    <col min="2306" max="2306" width="7.5" style="78" customWidth="1"/>
    <col min="2307" max="2307" width="3.75" style="78" customWidth="1"/>
    <col min="2308" max="2308" width="0" style="78" hidden="1" customWidth="1"/>
    <col min="2309" max="2309" width="10.375" style="78" customWidth="1"/>
    <col min="2310" max="2310" width="6" style="78" bestFit="1" customWidth="1"/>
    <col min="2311" max="2311" width="7.5" style="78" customWidth="1"/>
    <col min="2312" max="2312" width="6" style="78" bestFit="1" customWidth="1"/>
    <col min="2313" max="2313" width="7.5" style="78" customWidth="1"/>
    <col min="2314" max="2314" width="6" style="78" bestFit="1" customWidth="1"/>
    <col min="2315" max="2315" width="7.5" style="78" customWidth="1"/>
    <col min="2316" max="2316" width="6" style="78" bestFit="1" customWidth="1"/>
    <col min="2317" max="2317" width="7.5" style="78" customWidth="1"/>
    <col min="2318" max="2318" width="5.375" style="78" customWidth="1"/>
    <col min="2319" max="2319" width="9.375" style="78" customWidth="1"/>
    <col min="2320" max="2325" width="5.875" style="78" customWidth="1"/>
    <col min="2326" max="2326" width="3.75" style="78" customWidth="1"/>
    <col min="2327" max="2327" width="9.375" style="78" customWidth="1"/>
    <col min="2328" max="2333" width="5.875" style="78" customWidth="1"/>
    <col min="2334" max="2560" width="9" style="78"/>
    <col min="2561" max="2561" width="5.875" style="78" customWidth="1"/>
    <col min="2562" max="2562" width="7.5" style="78" customWidth="1"/>
    <col min="2563" max="2563" width="3.75" style="78" customWidth="1"/>
    <col min="2564" max="2564" width="0" style="78" hidden="1" customWidth="1"/>
    <col min="2565" max="2565" width="10.375" style="78" customWidth="1"/>
    <col min="2566" max="2566" width="6" style="78" bestFit="1" customWidth="1"/>
    <col min="2567" max="2567" width="7.5" style="78" customWidth="1"/>
    <col min="2568" max="2568" width="6" style="78" bestFit="1" customWidth="1"/>
    <col min="2569" max="2569" width="7.5" style="78" customWidth="1"/>
    <col min="2570" max="2570" width="6" style="78" bestFit="1" customWidth="1"/>
    <col min="2571" max="2571" width="7.5" style="78" customWidth="1"/>
    <col min="2572" max="2572" width="6" style="78" bestFit="1" customWidth="1"/>
    <col min="2573" max="2573" width="7.5" style="78" customWidth="1"/>
    <col min="2574" max="2574" width="5.375" style="78" customWidth="1"/>
    <col min="2575" max="2575" width="9.375" style="78" customWidth="1"/>
    <col min="2576" max="2581" width="5.875" style="78" customWidth="1"/>
    <col min="2582" max="2582" width="3.75" style="78" customWidth="1"/>
    <col min="2583" max="2583" width="9.375" style="78" customWidth="1"/>
    <col min="2584" max="2589" width="5.875" style="78" customWidth="1"/>
    <col min="2590" max="2816" width="9" style="78"/>
    <col min="2817" max="2817" width="5.875" style="78" customWidth="1"/>
    <col min="2818" max="2818" width="7.5" style="78" customWidth="1"/>
    <col min="2819" max="2819" width="3.75" style="78" customWidth="1"/>
    <col min="2820" max="2820" width="0" style="78" hidden="1" customWidth="1"/>
    <col min="2821" max="2821" width="10.375" style="78" customWidth="1"/>
    <col min="2822" max="2822" width="6" style="78" bestFit="1" customWidth="1"/>
    <col min="2823" max="2823" width="7.5" style="78" customWidth="1"/>
    <col min="2824" max="2824" width="6" style="78" bestFit="1" customWidth="1"/>
    <col min="2825" max="2825" width="7.5" style="78" customWidth="1"/>
    <col min="2826" max="2826" width="6" style="78" bestFit="1" customWidth="1"/>
    <col min="2827" max="2827" width="7.5" style="78" customWidth="1"/>
    <col min="2828" max="2828" width="6" style="78" bestFit="1" customWidth="1"/>
    <col min="2829" max="2829" width="7.5" style="78" customWidth="1"/>
    <col min="2830" max="2830" width="5.375" style="78" customWidth="1"/>
    <col min="2831" max="2831" width="9.375" style="78" customWidth="1"/>
    <col min="2832" max="2837" width="5.875" style="78" customWidth="1"/>
    <col min="2838" max="2838" width="3.75" style="78" customWidth="1"/>
    <col min="2839" max="2839" width="9.375" style="78" customWidth="1"/>
    <col min="2840" max="2845" width="5.875" style="78" customWidth="1"/>
    <col min="2846" max="3072" width="9" style="78"/>
    <col min="3073" max="3073" width="5.875" style="78" customWidth="1"/>
    <col min="3074" max="3074" width="7.5" style="78" customWidth="1"/>
    <col min="3075" max="3075" width="3.75" style="78" customWidth="1"/>
    <col min="3076" max="3076" width="0" style="78" hidden="1" customWidth="1"/>
    <col min="3077" max="3077" width="10.375" style="78" customWidth="1"/>
    <col min="3078" max="3078" width="6" style="78" bestFit="1" customWidth="1"/>
    <col min="3079" max="3079" width="7.5" style="78" customWidth="1"/>
    <col min="3080" max="3080" width="6" style="78" bestFit="1" customWidth="1"/>
    <col min="3081" max="3081" width="7.5" style="78" customWidth="1"/>
    <col min="3082" max="3082" width="6" style="78" bestFit="1" customWidth="1"/>
    <col min="3083" max="3083" width="7.5" style="78" customWidth="1"/>
    <col min="3084" max="3084" width="6" style="78" bestFit="1" customWidth="1"/>
    <col min="3085" max="3085" width="7.5" style="78" customWidth="1"/>
    <col min="3086" max="3086" width="5.375" style="78" customWidth="1"/>
    <col min="3087" max="3087" width="9.375" style="78" customWidth="1"/>
    <col min="3088" max="3093" width="5.875" style="78" customWidth="1"/>
    <col min="3094" max="3094" width="3.75" style="78" customWidth="1"/>
    <col min="3095" max="3095" width="9.375" style="78" customWidth="1"/>
    <col min="3096" max="3101" width="5.875" style="78" customWidth="1"/>
    <col min="3102" max="3328" width="9" style="78"/>
    <col min="3329" max="3329" width="5.875" style="78" customWidth="1"/>
    <col min="3330" max="3330" width="7.5" style="78" customWidth="1"/>
    <col min="3331" max="3331" width="3.75" style="78" customWidth="1"/>
    <col min="3332" max="3332" width="0" style="78" hidden="1" customWidth="1"/>
    <col min="3333" max="3333" width="10.375" style="78" customWidth="1"/>
    <col min="3334" max="3334" width="6" style="78" bestFit="1" customWidth="1"/>
    <col min="3335" max="3335" width="7.5" style="78" customWidth="1"/>
    <col min="3336" max="3336" width="6" style="78" bestFit="1" customWidth="1"/>
    <col min="3337" max="3337" width="7.5" style="78" customWidth="1"/>
    <col min="3338" max="3338" width="6" style="78" bestFit="1" customWidth="1"/>
    <col min="3339" max="3339" width="7.5" style="78" customWidth="1"/>
    <col min="3340" max="3340" width="6" style="78" bestFit="1" customWidth="1"/>
    <col min="3341" max="3341" width="7.5" style="78" customWidth="1"/>
    <col min="3342" max="3342" width="5.375" style="78" customWidth="1"/>
    <col min="3343" max="3343" width="9.375" style="78" customWidth="1"/>
    <col min="3344" max="3349" width="5.875" style="78" customWidth="1"/>
    <col min="3350" max="3350" width="3.75" style="78" customWidth="1"/>
    <col min="3351" max="3351" width="9.375" style="78" customWidth="1"/>
    <col min="3352" max="3357" width="5.875" style="78" customWidth="1"/>
    <col min="3358" max="3584" width="9" style="78"/>
    <col min="3585" max="3585" width="5.875" style="78" customWidth="1"/>
    <col min="3586" max="3586" width="7.5" style="78" customWidth="1"/>
    <col min="3587" max="3587" width="3.75" style="78" customWidth="1"/>
    <col min="3588" max="3588" width="0" style="78" hidden="1" customWidth="1"/>
    <col min="3589" max="3589" width="10.375" style="78" customWidth="1"/>
    <col min="3590" max="3590" width="6" style="78" bestFit="1" customWidth="1"/>
    <col min="3591" max="3591" width="7.5" style="78" customWidth="1"/>
    <col min="3592" max="3592" width="6" style="78" bestFit="1" customWidth="1"/>
    <col min="3593" max="3593" width="7.5" style="78" customWidth="1"/>
    <col min="3594" max="3594" width="6" style="78" bestFit="1" customWidth="1"/>
    <col min="3595" max="3595" width="7.5" style="78" customWidth="1"/>
    <col min="3596" max="3596" width="6" style="78" bestFit="1" customWidth="1"/>
    <col min="3597" max="3597" width="7.5" style="78" customWidth="1"/>
    <col min="3598" max="3598" width="5.375" style="78" customWidth="1"/>
    <col min="3599" max="3599" width="9.375" style="78" customWidth="1"/>
    <col min="3600" max="3605" width="5.875" style="78" customWidth="1"/>
    <col min="3606" max="3606" width="3.75" style="78" customWidth="1"/>
    <col min="3607" max="3607" width="9.375" style="78" customWidth="1"/>
    <col min="3608" max="3613" width="5.875" style="78" customWidth="1"/>
    <col min="3614" max="3840" width="9" style="78"/>
    <col min="3841" max="3841" width="5.875" style="78" customWidth="1"/>
    <col min="3842" max="3842" width="7.5" style="78" customWidth="1"/>
    <col min="3843" max="3843" width="3.75" style="78" customWidth="1"/>
    <col min="3844" max="3844" width="0" style="78" hidden="1" customWidth="1"/>
    <col min="3845" max="3845" width="10.375" style="78" customWidth="1"/>
    <col min="3846" max="3846" width="6" style="78" bestFit="1" customWidth="1"/>
    <col min="3847" max="3847" width="7.5" style="78" customWidth="1"/>
    <col min="3848" max="3848" width="6" style="78" bestFit="1" customWidth="1"/>
    <col min="3849" max="3849" width="7.5" style="78" customWidth="1"/>
    <col min="3850" max="3850" width="6" style="78" bestFit="1" customWidth="1"/>
    <col min="3851" max="3851" width="7.5" style="78" customWidth="1"/>
    <col min="3852" max="3852" width="6" style="78" bestFit="1" customWidth="1"/>
    <col min="3853" max="3853" width="7.5" style="78" customWidth="1"/>
    <col min="3854" max="3854" width="5.375" style="78" customWidth="1"/>
    <col min="3855" max="3855" width="9.375" style="78" customWidth="1"/>
    <col min="3856" max="3861" width="5.875" style="78" customWidth="1"/>
    <col min="3862" max="3862" width="3.75" style="78" customWidth="1"/>
    <col min="3863" max="3863" width="9.375" style="78" customWidth="1"/>
    <col min="3864" max="3869" width="5.875" style="78" customWidth="1"/>
    <col min="3870" max="4096" width="9" style="78"/>
    <col min="4097" max="4097" width="5.875" style="78" customWidth="1"/>
    <col min="4098" max="4098" width="7.5" style="78" customWidth="1"/>
    <col min="4099" max="4099" width="3.75" style="78" customWidth="1"/>
    <col min="4100" max="4100" width="0" style="78" hidden="1" customWidth="1"/>
    <col min="4101" max="4101" width="10.375" style="78" customWidth="1"/>
    <col min="4102" max="4102" width="6" style="78" bestFit="1" customWidth="1"/>
    <col min="4103" max="4103" width="7.5" style="78" customWidth="1"/>
    <col min="4104" max="4104" width="6" style="78" bestFit="1" customWidth="1"/>
    <col min="4105" max="4105" width="7.5" style="78" customWidth="1"/>
    <col min="4106" max="4106" width="6" style="78" bestFit="1" customWidth="1"/>
    <col min="4107" max="4107" width="7.5" style="78" customWidth="1"/>
    <col min="4108" max="4108" width="6" style="78" bestFit="1" customWidth="1"/>
    <col min="4109" max="4109" width="7.5" style="78" customWidth="1"/>
    <col min="4110" max="4110" width="5.375" style="78" customWidth="1"/>
    <col min="4111" max="4111" width="9.375" style="78" customWidth="1"/>
    <col min="4112" max="4117" width="5.875" style="78" customWidth="1"/>
    <col min="4118" max="4118" width="3.75" style="78" customWidth="1"/>
    <col min="4119" max="4119" width="9.375" style="78" customWidth="1"/>
    <col min="4120" max="4125" width="5.875" style="78" customWidth="1"/>
    <col min="4126" max="4352" width="9" style="78"/>
    <col min="4353" max="4353" width="5.875" style="78" customWidth="1"/>
    <col min="4354" max="4354" width="7.5" style="78" customWidth="1"/>
    <col min="4355" max="4355" width="3.75" style="78" customWidth="1"/>
    <col min="4356" max="4356" width="0" style="78" hidden="1" customWidth="1"/>
    <col min="4357" max="4357" width="10.375" style="78" customWidth="1"/>
    <col min="4358" max="4358" width="6" style="78" bestFit="1" customWidth="1"/>
    <col min="4359" max="4359" width="7.5" style="78" customWidth="1"/>
    <col min="4360" max="4360" width="6" style="78" bestFit="1" customWidth="1"/>
    <col min="4361" max="4361" width="7.5" style="78" customWidth="1"/>
    <col min="4362" max="4362" width="6" style="78" bestFit="1" customWidth="1"/>
    <col min="4363" max="4363" width="7.5" style="78" customWidth="1"/>
    <col min="4364" max="4364" width="6" style="78" bestFit="1" customWidth="1"/>
    <col min="4365" max="4365" width="7.5" style="78" customWidth="1"/>
    <col min="4366" max="4366" width="5.375" style="78" customWidth="1"/>
    <col min="4367" max="4367" width="9.375" style="78" customWidth="1"/>
    <col min="4368" max="4373" width="5.875" style="78" customWidth="1"/>
    <col min="4374" max="4374" width="3.75" style="78" customWidth="1"/>
    <col min="4375" max="4375" width="9.375" style="78" customWidth="1"/>
    <col min="4376" max="4381" width="5.875" style="78" customWidth="1"/>
    <col min="4382" max="4608" width="9" style="78"/>
    <col min="4609" max="4609" width="5.875" style="78" customWidth="1"/>
    <col min="4610" max="4610" width="7.5" style="78" customWidth="1"/>
    <col min="4611" max="4611" width="3.75" style="78" customWidth="1"/>
    <col min="4612" max="4612" width="0" style="78" hidden="1" customWidth="1"/>
    <col min="4613" max="4613" width="10.375" style="78" customWidth="1"/>
    <col min="4614" max="4614" width="6" style="78" bestFit="1" customWidth="1"/>
    <col min="4615" max="4615" width="7.5" style="78" customWidth="1"/>
    <col min="4616" max="4616" width="6" style="78" bestFit="1" customWidth="1"/>
    <col min="4617" max="4617" width="7.5" style="78" customWidth="1"/>
    <col min="4618" max="4618" width="6" style="78" bestFit="1" customWidth="1"/>
    <col min="4619" max="4619" width="7.5" style="78" customWidth="1"/>
    <col min="4620" max="4620" width="6" style="78" bestFit="1" customWidth="1"/>
    <col min="4621" max="4621" width="7.5" style="78" customWidth="1"/>
    <col min="4622" max="4622" width="5.375" style="78" customWidth="1"/>
    <col min="4623" max="4623" width="9.375" style="78" customWidth="1"/>
    <col min="4624" max="4629" width="5.875" style="78" customWidth="1"/>
    <col min="4630" max="4630" width="3.75" style="78" customWidth="1"/>
    <col min="4631" max="4631" width="9.375" style="78" customWidth="1"/>
    <col min="4632" max="4637" width="5.875" style="78" customWidth="1"/>
    <col min="4638" max="4864" width="9" style="78"/>
    <col min="4865" max="4865" width="5.875" style="78" customWidth="1"/>
    <col min="4866" max="4866" width="7.5" style="78" customWidth="1"/>
    <col min="4867" max="4867" width="3.75" style="78" customWidth="1"/>
    <col min="4868" max="4868" width="0" style="78" hidden="1" customWidth="1"/>
    <col min="4869" max="4869" width="10.375" style="78" customWidth="1"/>
    <col min="4870" max="4870" width="6" style="78" bestFit="1" customWidth="1"/>
    <col min="4871" max="4871" width="7.5" style="78" customWidth="1"/>
    <col min="4872" max="4872" width="6" style="78" bestFit="1" customWidth="1"/>
    <col min="4873" max="4873" width="7.5" style="78" customWidth="1"/>
    <col min="4874" max="4874" width="6" style="78" bestFit="1" customWidth="1"/>
    <col min="4875" max="4875" width="7.5" style="78" customWidth="1"/>
    <col min="4876" max="4876" width="6" style="78" bestFit="1" customWidth="1"/>
    <col min="4877" max="4877" width="7.5" style="78" customWidth="1"/>
    <col min="4878" max="4878" width="5.375" style="78" customWidth="1"/>
    <col min="4879" max="4879" width="9.375" style="78" customWidth="1"/>
    <col min="4880" max="4885" width="5.875" style="78" customWidth="1"/>
    <col min="4886" max="4886" width="3.75" style="78" customWidth="1"/>
    <col min="4887" max="4887" width="9.375" style="78" customWidth="1"/>
    <col min="4888" max="4893" width="5.875" style="78" customWidth="1"/>
    <col min="4894" max="5120" width="9" style="78"/>
    <col min="5121" max="5121" width="5.875" style="78" customWidth="1"/>
    <col min="5122" max="5122" width="7.5" style="78" customWidth="1"/>
    <col min="5123" max="5123" width="3.75" style="78" customWidth="1"/>
    <col min="5124" max="5124" width="0" style="78" hidden="1" customWidth="1"/>
    <col min="5125" max="5125" width="10.375" style="78" customWidth="1"/>
    <col min="5126" max="5126" width="6" style="78" bestFit="1" customWidth="1"/>
    <col min="5127" max="5127" width="7.5" style="78" customWidth="1"/>
    <col min="5128" max="5128" width="6" style="78" bestFit="1" customWidth="1"/>
    <col min="5129" max="5129" width="7.5" style="78" customWidth="1"/>
    <col min="5130" max="5130" width="6" style="78" bestFit="1" customWidth="1"/>
    <col min="5131" max="5131" width="7.5" style="78" customWidth="1"/>
    <col min="5132" max="5132" width="6" style="78" bestFit="1" customWidth="1"/>
    <col min="5133" max="5133" width="7.5" style="78" customWidth="1"/>
    <col min="5134" max="5134" width="5.375" style="78" customWidth="1"/>
    <col min="5135" max="5135" width="9.375" style="78" customWidth="1"/>
    <col min="5136" max="5141" width="5.875" style="78" customWidth="1"/>
    <col min="5142" max="5142" width="3.75" style="78" customWidth="1"/>
    <col min="5143" max="5143" width="9.375" style="78" customWidth="1"/>
    <col min="5144" max="5149" width="5.875" style="78" customWidth="1"/>
    <col min="5150" max="5376" width="9" style="78"/>
    <col min="5377" max="5377" width="5.875" style="78" customWidth="1"/>
    <col min="5378" max="5378" width="7.5" style="78" customWidth="1"/>
    <col min="5379" max="5379" width="3.75" style="78" customWidth="1"/>
    <col min="5380" max="5380" width="0" style="78" hidden="1" customWidth="1"/>
    <col min="5381" max="5381" width="10.375" style="78" customWidth="1"/>
    <col min="5382" max="5382" width="6" style="78" bestFit="1" customWidth="1"/>
    <col min="5383" max="5383" width="7.5" style="78" customWidth="1"/>
    <col min="5384" max="5384" width="6" style="78" bestFit="1" customWidth="1"/>
    <col min="5385" max="5385" width="7.5" style="78" customWidth="1"/>
    <col min="5386" max="5386" width="6" style="78" bestFit="1" customWidth="1"/>
    <col min="5387" max="5387" width="7.5" style="78" customWidth="1"/>
    <col min="5388" max="5388" width="6" style="78" bestFit="1" customWidth="1"/>
    <col min="5389" max="5389" width="7.5" style="78" customWidth="1"/>
    <col min="5390" max="5390" width="5.375" style="78" customWidth="1"/>
    <col min="5391" max="5391" width="9.375" style="78" customWidth="1"/>
    <col min="5392" max="5397" width="5.875" style="78" customWidth="1"/>
    <col min="5398" max="5398" width="3.75" style="78" customWidth="1"/>
    <col min="5399" max="5399" width="9.375" style="78" customWidth="1"/>
    <col min="5400" max="5405" width="5.875" style="78" customWidth="1"/>
    <col min="5406" max="5632" width="9" style="78"/>
    <col min="5633" max="5633" width="5.875" style="78" customWidth="1"/>
    <col min="5634" max="5634" width="7.5" style="78" customWidth="1"/>
    <col min="5635" max="5635" width="3.75" style="78" customWidth="1"/>
    <col min="5636" max="5636" width="0" style="78" hidden="1" customWidth="1"/>
    <col min="5637" max="5637" width="10.375" style="78" customWidth="1"/>
    <col min="5638" max="5638" width="6" style="78" bestFit="1" customWidth="1"/>
    <col min="5639" max="5639" width="7.5" style="78" customWidth="1"/>
    <col min="5640" max="5640" width="6" style="78" bestFit="1" customWidth="1"/>
    <col min="5641" max="5641" width="7.5" style="78" customWidth="1"/>
    <col min="5642" max="5642" width="6" style="78" bestFit="1" customWidth="1"/>
    <col min="5643" max="5643" width="7.5" style="78" customWidth="1"/>
    <col min="5644" max="5644" width="6" style="78" bestFit="1" customWidth="1"/>
    <col min="5645" max="5645" width="7.5" style="78" customWidth="1"/>
    <col min="5646" max="5646" width="5.375" style="78" customWidth="1"/>
    <col min="5647" max="5647" width="9.375" style="78" customWidth="1"/>
    <col min="5648" max="5653" width="5.875" style="78" customWidth="1"/>
    <col min="5654" max="5654" width="3.75" style="78" customWidth="1"/>
    <col min="5655" max="5655" width="9.375" style="78" customWidth="1"/>
    <col min="5656" max="5661" width="5.875" style="78" customWidth="1"/>
    <col min="5662" max="5888" width="9" style="78"/>
    <col min="5889" max="5889" width="5.875" style="78" customWidth="1"/>
    <col min="5890" max="5890" width="7.5" style="78" customWidth="1"/>
    <col min="5891" max="5891" width="3.75" style="78" customWidth="1"/>
    <col min="5892" max="5892" width="0" style="78" hidden="1" customWidth="1"/>
    <col min="5893" max="5893" width="10.375" style="78" customWidth="1"/>
    <col min="5894" max="5894" width="6" style="78" bestFit="1" customWidth="1"/>
    <col min="5895" max="5895" width="7.5" style="78" customWidth="1"/>
    <col min="5896" max="5896" width="6" style="78" bestFit="1" customWidth="1"/>
    <col min="5897" max="5897" width="7.5" style="78" customWidth="1"/>
    <col min="5898" max="5898" width="6" style="78" bestFit="1" customWidth="1"/>
    <col min="5899" max="5899" width="7.5" style="78" customWidth="1"/>
    <col min="5900" max="5900" width="6" style="78" bestFit="1" customWidth="1"/>
    <col min="5901" max="5901" width="7.5" style="78" customWidth="1"/>
    <col min="5902" max="5902" width="5.375" style="78" customWidth="1"/>
    <col min="5903" max="5903" width="9.375" style="78" customWidth="1"/>
    <col min="5904" max="5909" width="5.875" style="78" customWidth="1"/>
    <col min="5910" max="5910" width="3.75" style="78" customWidth="1"/>
    <col min="5911" max="5911" width="9.375" style="78" customWidth="1"/>
    <col min="5912" max="5917" width="5.875" style="78" customWidth="1"/>
    <col min="5918" max="6144" width="9" style="78"/>
    <col min="6145" max="6145" width="5.875" style="78" customWidth="1"/>
    <col min="6146" max="6146" width="7.5" style="78" customWidth="1"/>
    <col min="6147" max="6147" width="3.75" style="78" customWidth="1"/>
    <col min="6148" max="6148" width="0" style="78" hidden="1" customWidth="1"/>
    <col min="6149" max="6149" width="10.375" style="78" customWidth="1"/>
    <col min="6150" max="6150" width="6" style="78" bestFit="1" customWidth="1"/>
    <col min="6151" max="6151" width="7.5" style="78" customWidth="1"/>
    <col min="6152" max="6152" width="6" style="78" bestFit="1" customWidth="1"/>
    <col min="6153" max="6153" width="7.5" style="78" customWidth="1"/>
    <col min="6154" max="6154" width="6" style="78" bestFit="1" customWidth="1"/>
    <col min="6155" max="6155" width="7.5" style="78" customWidth="1"/>
    <col min="6156" max="6156" width="6" style="78" bestFit="1" customWidth="1"/>
    <col min="6157" max="6157" width="7.5" style="78" customWidth="1"/>
    <col min="6158" max="6158" width="5.375" style="78" customWidth="1"/>
    <col min="6159" max="6159" width="9.375" style="78" customWidth="1"/>
    <col min="6160" max="6165" width="5.875" style="78" customWidth="1"/>
    <col min="6166" max="6166" width="3.75" style="78" customWidth="1"/>
    <col min="6167" max="6167" width="9.375" style="78" customWidth="1"/>
    <col min="6168" max="6173" width="5.875" style="78" customWidth="1"/>
    <col min="6174" max="6400" width="9" style="78"/>
    <col min="6401" max="6401" width="5.875" style="78" customWidth="1"/>
    <col min="6402" max="6402" width="7.5" style="78" customWidth="1"/>
    <col min="6403" max="6403" width="3.75" style="78" customWidth="1"/>
    <col min="6404" max="6404" width="0" style="78" hidden="1" customWidth="1"/>
    <col min="6405" max="6405" width="10.375" style="78" customWidth="1"/>
    <col min="6406" max="6406" width="6" style="78" bestFit="1" customWidth="1"/>
    <col min="6407" max="6407" width="7.5" style="78" customWidth="1"/>
    <col min="6408" max="6408" width="6" style="78" bestFit="1" customWidth="1"/>
    <col min="6409" max="6409" width="7.5" style="78" customWidth="1"/>
    <col min="6410" max="6410" width="6" style="78" bestFit="1" customWidth="1"/>
    <col min="6411" max="6411" width="7.5" style="78" customWidth="1"/>
    <col min="6412" max="6412" width="6" style="78" bestFit="1" customWidth="1"/>
    <col min="6413" max="6413" width="7.5" style="78" customWidth="1"/>
    <col min="6414" max="6414" width="5.375" style="78" customWidth="1"/>
    <col min="6415" max="6415" width="9.375" style="78" customWidth="1"/>
    <col min="6416" max="6421" width="5.875" style="78" customWidth="1"/>
    <col min="6422" max="6422" width="3.75" style="78" customWidth="1"/>
    <col min="6423" max="6423" width="9.375" style="78" customWidth="1"/>
    <col min="6424" max="6429" width="5.875" style="78" customWidth="1"/>
    <col min="6430" max="6656" width="9" style="78"/>
    <col min="6657" max="6657" width="5.875" style="78" customWidth="1"/>
    <col min="6658" max="6658" width="7.5" style="78" customWidth="1"/>
    <col min="6659" max="6659" width="3.75" style="78" customWidth="1"/>
    <col min="6660" max="6660" width="0" style="78" hidden="1" customWidth="1"/>
    <col min="6661" max="6661" width="10.375" style="78" customWidth="1"/>
    <col min="6662" max="6662" width="6" style="78" bestFit="1" customWidth="1"/>
    <col min="6663" max="6663" width="7.5" style="78" customWidth="1"/>
    <col min="6664" max="6664" width="6" style="78" bestFit="1" customWidth="1"/>
    <col min="6665" max="6665" width="7.5" style="78" customWidth="1"/>
    <col min="6666" max="6666" width="6" style="78" bestFit="1" customWidth="1"/>
    <col min="6667" max="6667" width="7.5" style="78" customWidth="1"/>
    <col min="6668" max="6668" width="6" style="78" bestFit="1" customWidth="1"/>
    <col min="6669" max="6669" width="7.5" style="78" customWidth="1"/>
    <col min="6670" max="6670" width="5.375" style="78" customWidth="1"/>
    <col min="6671" max="6671" width="9.375" style="78" customWidth="1"/>
    <col min="6672" max="6677" width="5.875" style="78" customWidth="1"/>
    <col min="6678" max="6678" width="3.75" style="78" customWidth="1"/>
    <col min="6679" max="6679" width="9.375" style="78" customWidth="1"/>
    <col min="6680" max="6685" width="5.875" style="78" customWidth="1"/>
    <col min="6686" max="6912" width="9" style="78"/>
    <col min="6913" max="6913" width="5.875" style="78" customWidth="1"/>
    <col min="6914" max="6914" width="7.5" style="78" customWidth="1"/>
    <col min="6915" max="6915" width="3.75" style="78" customWidth="1"/>
    <col min="6916" max="6916" width="0" style="78" hidden="1" customWidth="1"/>
    <col min="6917" max="6917" width="10.375" style="78" customWidth="1"/>
    <col min="6918" max="6918" width="6" style="78" bestFit="1" customWidth="1"/>
    <col min="6919" max="6919" width="7.5" style="78" customWidth="1"/>
    <col min="6920" max="6920" width="6" style="78" bestFit="1" customWidth="1"/>
    <col min="6921" max="6921" width="7.5" style="78" customWidth="1"/>
    <col min="6922" max="6922" width="6" style="78" bestFit="1" customWidth="1"/>
    <col min="6923" max="6923" width="7.5" style="78" customWidth="1"/>
    <col min="6924" max="6924" width="6" style="78" bestFit="1" customWidth="1"/>
    <col min="6925" max="6925" width="7.5" style="78" customWidth="1"/>
    <col min="6926" max="6926" width="5.375" style="78" customWidth="1"/>
    <col min="6927" max="6927" width="9.375" style="78" customWidth="1"/>
    <col min="6928" max="6933" width="5.875" style="78" customWidth="1"/>
    <col min="6934" max="6934" width="3.75" style="78" customWidth="1"/>
    <col min="6935" max="6935" width="9.375" style="78" customWidth="1"/>
    <col min="6936" max="6941" width="5.875" style="78" customWidth="1"/>
    <col min="6942" max="7168" width="9" style="78"/>
    <col min="7169" max="7169" width="5.875" style="78" customWidth="1"/>
    <col min="7170" max="7170" width="7.5" style="78" customWidth="1"/>
    <col min="7171" max="7171" width="3.75" style="78" customWidth="1"/>
    <col min="7172" max="7172" width="0" style="78" hidden="1" customWidth="1"/>
    <col min="7173" max="7173" width="10.375" style="78" customWidth="1"/>
    <col min="7174" max="7174" width="6" style="78" bestFit="1" customWidth="1"/>
    <col min="7175" max="7175" width="7.5" style="78" customWidth="1"/>
    <col min="7176" max="7176" width="6" style="78" bestFit="1" customWidth="1"/>
    <col min="7177" max="7177" width="7.5" style="78" customWidth="1"/>
    <col min="7178" max="7178" width="6" style="78" bestFit="1" customWidth="1"/>
    <col min="7179" max="7179" width="7.5" style="78" customWidth="1"/>
    <col min="7180" max="7180" width="6" style="78" bestFit="1" customWidth="1"/>
    <col min="7181" max="7181" width="7.5" style="78" customWidth="1"/>
    <col min="7182" max="7182" width="5.375" style="78" customWidth="1"/>
    <col min="7183" max="7183" width="9.375" style="78" customWidth="1"/>
    <col min="7184" max="7189" width="5.875" style="78" customWidth="1"/>
    <col min="7190" max="7190" width="3.75" style="78" customWidth="1"/>
    <col min="7191" max="7191" width="9.375" style="78" customWidth="1"/>
    <col min="7192" max="7197" width="5.875" style="78" customWidth="1"/>
    <col min="7198" max="7424" width="9" style="78"/>
    <col min="7425" max="7425" width="5.875" style="78" customWidth="1"/>
    <col min="7426" max="7426" width="7.5" style="78" customWidth="1"/>
    <col min="7427" max="7427" width="3.75" style="78" customWidth="1"/>
    <col min="7428" max="7428" width="0" style="78" hidden="1" customWidth="1"/>
    <col min="7429" max="7429" width="10.375" style="78" customWidth="1"/>
    <col min="7430" max="7430" width="6" style="78" bestFit="1" customWidth="1"/>
    <col min="7431" max="7431" width="7.5" style="78" customWidth="1"/>
    <col min="7432" max="7432" width="6" style="78" bestFit="1" customWidth="1"/>
    <col min="7433" max="7433" width="7.5" style="78" customWidth="1"/>
    <col min="7434" max="7434" width="6" style="78" bestFit="1" customWidth="1"/>
    <col min="7435" max="7435" width="7.5" style="78" customWidth="1"/>
    <col min="7436" max="7436" width="6" style="78" bestFit="1" customWidth="1"/>
    <col min="7437" max="7437" width="7.5" style="78" customWidth="1"/>
    <col min="7438" max="7438" width="5.375" style="78" customWidth="1"/>
    <col min="7439" max="7439" width="9.375" style="78" customWidth="1"/>
    <col min="7440" max="7445" width="5.875" style="78" customWidth="1"/>
    <col min="7446" max="7446" width="3.75" style="78" customWidth="1"/>
    <col min="7447" max="7447" width="9.375" style="78" customWidth="1"/>
    <col min="7448" max="7453" width="5.875" style="78" customWidth="1"/>
    <col min="7454" max="7680" width="9" style="78"/>
    <col min="7681" max="7681" width="5.875" style="78" customWidth="1"/>
    <col min="7682" max="7682" width="7.5" style="78" customWidth="1"/>
    <col min="7683" max="7683" width="3.75" style="78" customWidth="1"/>
    <col min="7684" max="7684" width="0" style="78" hidden="1" customWidth="1"/>
    <col min="7685" max="7685" width="10.375" style="78" customWidth="1"/>
    <col min="7686" max="7686" width="6" style="78" bestFit="1" customWidth="1"/>
    <col min="7687" max="7687" width="7.5" style="78" customWidth="1"/>
    <col min="7688" max="7688" width="6" style="78" bestFit="1" customWidth="1"/>
    <col min="7689" max="7689" width="7.5" style="78" customWidth="1"/>
    <col min="7690" max="7690" width="6" style="78" bestFit="1" customWidth="1"/>
    <col min="7691" max="7691" width="7.5" style="78" customWidth="1"/>
    <col min="7692" max="7692" width="6" style="78" bestFit="1" customWidth="1"/>
    <col min="7693" max="7693" width="7.5" style="78" customWidth="1"/>
    <col min="7694" max="7694" width="5.375" style="78" customWidth="1"/>
    <col min="7695" max="7695" width="9.375" style="78" customWidth="1"/>
    <col min="7696" max="7701" width="5.875" style="78" customWidth="1"/>
    <col min="7702" max="7702" width="3.75" style="78" customWidth="1"/>
    <col min="7703" max="7703" width="9.375" style="78" customWidth="1"/>
    <col min="7704" max="7709" width="5.875" style="78" customWidth="1"/>
    <col min="7710" max="7936" width="9" style="78"/>
    <col min="7937" max="7937" width="5.875" style="78" customWidth="1"/>
    <col min="7938" max="7938" width="7.5" style="78" customWidth="1"/>
    <col min="7939" max="7939" width="3.75" style="78" customWidth="1"/>
    <col min="7940" max="7940" width="0" style="78" hidden="1" customWidth="1"/>
    <col min="7941" max="7941" width="10.375" style="78" customWidth="1"/>
    <col min="7942" max="7942" width="6" style="78" bestFit="1" customWidth="1"/>
    <col min="7943" max="7943" width="7.5" style="78" customWidth="1"/>
    <col min="7944" max="7944" width="6" style="78" bestFit="1" customWidth="1"/>
    <col min="7945" max="7945" width="7.5" style="78" customWidth="1"/>
    <col min="7946" max="7946" width="6" style="78" bestFit="1" customWidth="1"/>
    <col min="7947" max="7947" width="7.5" style="78" customWidth="1"/>
    <col min="7948" max="7948" width="6" style="78" bestFit="1" customWidth="1"/>
    <col min="7949" max="7949" width="7.5" style="78" customWidth="1"/>
    <col min="7950" max="7950" width="5.375" style="78" customWidth="1"/>
    <col min="7951" max="7951" width="9.375" style="78" customWidth="1"/>
    <col min="7952" max="7957" width="5.875" style="78" customWidth="1"/>
    <col min="7958" max="7958" width="3.75" style="78" customWidth="1"/>
    <col min="7959" max="7959" width="9.375" style="78" customWidth="1"/>
    <col min="7960" max="7965" width="5.875" style="78" customWidth="1"/>
    <col min="7966" max="8192" width="9" style="78"/>
    <col min="8193" max="8193" width="5.875" style="78" customWidth="1"/>
    <col min="8194" max="8194" width="7.5" style="78" customWidth="1"/>
    <col min="8195" max="8195" width="3.75" style="78" customWidth="1"/>
    <col min="8196" max="8196" width="0" style="78" hidden="1" customWidth="1"/>
    <col min="8197" max="8197" width="10.375" style="78" customWidth="1"/>
    <col min="8198" max="8198" width="6" style="78" bestFit="1" customWidth="1"/>
    <col min="8199" max="8199" width="7.5" style="78" customWidth="1"/>
    <col min="8200" max="8200" width="6" style="78" bestFit="1" customWidth="1"/>
    <col min="8201" max="8201" width="7.5" style="78" customWidth="1"/>
    <col min="8202" max="8202" width="6" style="78" bestFit="1" customWidth="1"/>
    <col min="8203" max="8203" width="7.5" style="78" customWidth="1"/>
    <col min="8204" max="8204" width="6" style="78" bestFit="1" customWidth="1"/>
    <col min="8205" max="8205" width="7.5" style="78" customWidth="1"/>
    <col min="8206" max="8206" width="5.375" style="78" customWidth="1"/>
    <col min="8207" max="8207" width="9.375" style="78" customWidth="1"/>
    <col min="8208" max="8213" width="5.875" style="78" customWidth="1"/>
    <col min="8214" max="8214" width="3.75" style="78" customWidth="1"/>
    <col min="8215" max="8215" width="9.375" style="78" customWidth="1"/>
    <col min="8216" max="8221" width="5.875" style="78" customWidth="1"/>
    <col min="8222" max="8448" width="9" style="78"/>
    <col min="8449" max="8449" width="5.875" style="78" customWidth="1"/>
    <col min="8450" max="8450" width="7.5" style="78" customWidth="1"/>
    <col min="8451" max="8451" width="3.75" style="78" customWidth="1"/>
    <col min="8452" max="8452" width="0" style="78" hidden="1" customWidth="1"/>
    <col min="8453" max="8453" width="10.375" style="78" customWidth="1"/>
    <col min="8454" max="8454" width="6" style="78" bestFit="1" customWidth="1"/>
    <col min="8455" max="8455" width="7.5" style="78" customWidth="1"/>
    <col min="8456" max="8456" width="6" style="78" bestFit="1" customWidth="1"/>
    <col min="8457" max="8457" width="7.5" style="78" customWidth="1"/>
    <col min="8458" max="8458" width="6" style="78" bestFit="1" customWidth="1"/>
    <col min="8459" max="8459" width="7.5" style="78" customWidth="1"/>
    <col min="8460" max="8460" width="6" style="78" bestFit="1" customWidth="1"/>
    <col min="8461" max="8461" width="7.5" style="78" customWidth="1"/>
    <col min="8462" max="8462" width="5.375" style="78" customWidth="1"/>
    <col min="8463" max="8463" width="9.375" style="78" customWidth="1"/>
    <col min="8464" max="8469" width="5.875" style="78" customWidth="1"/>
    <col min="8470" max="8470" width="3.75" style="78" customWidth="1"/>
    <col min="8471" max="8471" width="9.375" style="78" customWidth="1"/>
    <col min="8472" max="8477" width="5.875" style="78" customWidth="1"/>
    <col min="8478" max="8704" width="9" style="78"/>
    <col min="8705" max="8705" width="5.875" style="78" customWidth="1"/>
    <col min="8706" max="8706" width="7.5" style="78" customWidth="1"/>
    <col min="8707" max="8707" width="3.75" style="78" customWidth="1"/>
    <col min="8708" max="8708" width="0" style="78" hidden="1" customWidth="1"/>
    <col min="8709" max="8709" width="10.375" style="78" customWidth="1"/>
    <col min="8710" max="8710" width="6" style="78" bestFit="1" customWidth="1"/>
    <col min="8711" max="8711" width="7.5" style="78" customWidth="1"/>
    <col min="8712" max="8712" width="6" style="78" bestFit="1" customWidth="1"/>
    <col min="8713" max="8713" width="7.5" style="78" customWidth="1"/>
    <col min="8714" max="8714" width="6" style="78" bestFit="1" customWidth="1"/>
    <col min="8715" max="8715" width="7.5" style="78" customWidth="1"/>
    <col min="8716" max="8716" width="6" style="78" bestFit="1" customWidth="1"/>
    <col min="8717" max="8717" width="7.5" style="78" customWidth="1"/>
    <col min="8718" max="8718" width="5.375" style="78" customWidth="1"/>
    <col min="8719" max="8719" width="9.375" style="78" customWidth="1"/>
    <col min="8720" max="8725" width="5.875" style="78" customWidth="1"/>
    <col min="8726" max="8726" width="3.75" style="78" customWidth="1"/>
    <col min="8727" max="8727" width="9.375" style="78" customWidth="1"/>
    <col min="8728" max="8733" width="5.875" style="78" customWidth="1"/>
    <col min="8734" max="8960" width="9" style="78"/>
    <col min="8961" max="8961" width="5.875" style="78" customWidth="1"/>
    <col min="8962" max="8962" width="7.5" style="78" customWidth="1"/>
    <col min="8963" max="8963" width="3.75" style="78" customWidth="1"/>
    <col min="8964" max="8964" width="0" style="78" hidden="1" customWidth="1"/>
    <col min="8965" max="8965" width="10.375" style="78" customWidth="1"/>
    <col min="8966" max="8966" width="6" style="78" bestFit="1" customWidth="1"/>
    <col min="8967" max="8967" width="7.5" style="78" customWidth="1"/>
    <col min="8968" max="8968" width="6" style="78" bestFit="1" customWidth="1"/>
    <col min="8969" max="8969" width="7.5" style="78" customWidth="1"/>
    <col min="8970" max="8970" width="6" style="78" bestFit="1" customWidth="1"/>
    <col min="8971" max="8971" width="7.5" style="78" customWidth="1"/>
    <col min="8972" max="8972" width="6" style="78" bestFit="1" customWidth="1"/>
    <col min="8973" max="8973" width="7.5" style="78" customWidth="1"/>
    <col min="8974" max="8974" width="5.375" style="78" customWidth="1"/>
    <col min="8975" max="8975" width="9.375" style="78" customWidth="1"/>
    <col min="8976" max="8981" width="5.875" style="78" customWidth="1"/>
    <col min="8982" max="8982" width="3.75" style="78" customWidth="1"/>
    <col min="8983" max="8983" width="9.375" style="78" customWidth="1"/>
    <col min="8984" max="8989" width="5.875" style="78" customWidth="1"/>
    <col min="8990" max="9216" width="9" style="78"/>
    <col min="9217" max="9217" width="5.875" style="78" customWidth="1"/>
    <col min="9218" max="9218" width="7.5" style="78" customWidth="1"/>
    <col min="9219" max="9219" width="3.75" style="78" customWidth="1"/>
    <col min="9220" max="9220" width="0" style="78" hidden="1" customWidth="1"/>
    <col min="9221" max="9221" width="10.375" style="78" customWidth="1"/>
    <col min="9222" max="9222" width="6" style="78" bestFit="1" customWidth="1"/>
    <col min="9223" max="9223" width="7.5" style="78" customWidth="1"/>
    <col min="9224" max="9224" width="6" style="78" bestFit="1" customWidth="1"/>
    <col min="9225" max="9225" width="7.5" style="78" customWidth="1"/>
    <col min="9226" max="9226" width="6" style="78" bestFit="1" customWidth="1"/>
    <col min="9227" max="9227" width="7.5" style="78" customWidth="1"/>
    <col min="9228" max="9228" width="6" style="78" bestFit="1" customWidth="1"/>
    <col min="9229" max="9229" width="7.5" style="78" customWidth="1"/>
    <col min="9230" max="9230" width="5.375" style="78" customWidth="1"/>
    <col min="9231" max="9231" width="9.375" style="78" customWidth="1"/>
    <col min="9232" max="9237" width="5.875" style="78" customWidth="1"/>
    <col min="9238" max="9238" width="3.75" style="78" customWidth="1"/>
    <col min="9239" max="9239" width="9.375" style="78" customWidth="1"/>
    <col min="9240" max="9245" width="5.875" style="78" customWidth="1"/>
    <col min="9246" max="9472" width="9" style="78"/>
    <col min="9473" max="9473" width="5.875" style="78" customWidth="1"/>
    <col min="9474" max="9474" width="7.5" style="78" customWidth="1"/>
    <col min="9475" max="9475" width="3.75" style="78" customWidth="1"/>
    <col min="9476" max="9476" width="0" style="78" hidden="1" customWidth="1"/>
    <col min="9477" max="9477" width="10.375" style="78" customWidth="1"/>
    <col min="9478" max="9478" width="6" style="78" bestFit="1" customWidth="1"/>
    <col min="9479" max="9479" width="7.5" style="78" customWidth="1"/>
    <col min="9480" max="9480" width="6" style="78" bestFit="1" customWidth="1"/>
    <col min="9481" max="9481" width="7.5" style="78" customWidth="1"/>
    <col min="9482" max="9482" width="6" style="78" bestFit="1" customWidth="1"/>
    <col min="9483" max="9483" width="7.5" style="78" customWidth="1"/>
    <col min="9484" max="9484" width="6" style="78" bestFit="1" customWidth="1"/>
    <col min="9485" max="9485" width="7.5" style="78" customWidth="1"/>
    <col min="9486" max="9486" width="5.375" style="78" customWidth="1"/>
    <col min="9487" max="9487" width="9.375" style="78" customWidth="1"/>
    <col min="9488" max="9493" width="5.875" style="78" customWidth="1"/>
    <col min="9494" max="9494" width="3.75" style="78" customWidth="1"/>
    <col min="9495" max="9495" width="9.375" style="78" customWidth="1"/>
    <col min="9496" max="9501" width="5.875" style="78" customWidth="1"/>
    <col min="9502" max="9728" width="9" style="78"/>
    <col min="9729" max="9729" width="5.875" style="78" customWidth="1"/>
    <col min="9730" max="9730" width="7.5" style="78" customWidth="1"/>
    <col min="9731" max="9731" width="3.75" style="78" customWidth="1"/>
    <col min="9732" max="9732" width="0" style="78" hidden="1" customWidth="1"/>
    <col min="9733" max="9733" width="10.375" style="78" customWidth="1"/>
    <col min="9734" max="9734" width="6" style="78" bestFit="1" customWidth="1"/>
    <col min="9735" max="9735" width="7.5" style="78" customWidth="1"/>
    <col min="9736" max="9736" width="6" style="78" bestFit="1" customWidth="1"/>
    <col min="9737" max="9737" width="7.5" style="78" customWidth="1"/>
    <col min="9738" max="9738" width="6" style="78" bestFit="1" customWidth="1"/>
    <col min="9739" max="9739" width="7.5" style="78" customWidth="1"/>
    <col min="9740" max="9740" width="6" style="78" bestFit="1" customWidth="1"/>
    <col min="9741" max="9741" width="7.5" style="78" customWidth="1"/>
    <col min="9742" max="9742" width="5.375" style="78" customWidth="1"/>
    <col min="9743" max="9743" width="9.375" style="78" customWidth="1"/>
    <col min="9744" max="9749" width="5.875" style="78" customWidth="1"/>
    <col min="9750" max="9750" width="3.75" style="78" customWidth="1"/>
    <col min="9751" max="9751" width="9.375" style="78" customWidth="1"/>
    <col min="9752" max="9757" width="5.875" style="78" customWidth="1"/>
    <col min="9758" max="9984" width="9" style="78"/>
    <col min="9985" max="9985" width="5.875" style="78" customWidth="1"/>
    <col min="9986" max="9986" width="7.5" style="78" customWidth="1"/>
    <col min="9987" max="9987" width="3.75" style="78" customWidth="1"/>
    <col min="9988" max="9988" width="0" style="78" hidden="1" customWidth="1"/>
    <col min="9989" max="9989" width="10.375" style="78" customWidth="1"/>
    <col min="9990" max="9990" width="6" style="78" bestFit="1" customWidth="1"/>
    <col min="9991" max="9991" width="7.5" style="78" customWidth="1"/>
    <col min="9992" max="9992" width="6" style="78" bestFit="1" customWidth="1"/>
    <col min="9993" max="9993" width="7.5" style="78" customWidth="1"/>
    <col min="9994" max="9994" width="6" style="78" bestFit="1" customWidth="1"/>
    <col min="9995" max="9995" width="7.5" style="78" customWidth="1"/>
    <col min="9996" max="9996" width="6" style="78" bestFit="1" customWidth="1"/>
    <col min="9997" max="9997" width="7.5" style="78" customWidth="1"/>
    <col min="9998" max="9998" width="5.375" style="78" customWidth="1"/>
    <col min="9999" max="9999" width="9.375" style="78" customWidth="1"/>
    <col min="10000" max="10005" width="5.875" style="78" customWidth="1"/>
    <col min="10006" max="10006" width="3.75" style="78" customWidth="1"/>
    <col min="10007" max="10007" width="9.375" style="78" customWidth="1"/>
    <col min="10008" max="10013" width="5.875" style="78" customWidth="1"/>
    <col min="10014" max="10240" width="9" style="78"/>
    <col min="10241" max="10241" width="5.875" style="78" customWidth="1"/>
    <col min="10242" max="10242" width="7.5" style="78" customWidth="1"/>
    <col min="10243" max="10243" width="3.75" style="78" customWidth="1"/>
    <col min="10244" max="10244" width="0" style="78" hidden="1" customWidth="1"/>
    <col min="10245" max="10245" width="10.375" style="78" customWidth="1"/>
    <col min="10246" max="10246" width="6" style="78" bestFit="1" customWidth="1"/>
    <col min="10247" max="10247" width="7.5" style="78" customWidth="1"/>
    <col min="10248" max="10248" width="6" style="78" bestFit="1" customWidth="1"/>
    <col min="10249" max="10249" width="7.5" style="78" customWidth="1"/>
    <col min="10250" max="10250" width="6" style="78" bestFit="1" customWidth="1"/>
    <col min="10251" max="10251" width="7.5" style="78" customWidth="1"/>
    <col min="10252" max="10252" width="6" style="78" bestFit="1" customWidth="1"/>
    <col min="10253" max="10253" width="7.5" style="78" customWidth="1"/>
    <col min="10254" max="10254" width="5.375" style="78" customWidth="1"/>
    <col min="10255" max="10255" width="9.375" style="78" customWidth="1"/>
    <col min="10256" max="10261" width="5.875" style="78" customWidth="1"/>
    <col min="10262" max="10262" width="3.75" style="78" customWidth="1"/>
    <col min="10263" max="10263" width="9.375" style="78" customWidth="1"/>
    <col min="10264" max="10269" width="5.875" style="78" customWidth="1"/>
    <col min="10270" max="10496" width="9" style="78"/>
    <col min="10497" max="10497" width="5.875" style="78" customWidth="1"/>
    <col min="10498" max="10498" width="7.5" style="78" customWidth="1"/>
    <col min="10499" max="10499" width="3.75" style="78" customWidth="1"/>
    <col min="10500" max="10500" width="0" style="78" hidden="1" customWidth="1"/>
    <col min="10501" max="10501" width="10.375" style="78" customWidth="1"/>
    <col min="10502" max="10502" width="6" style="78" bestFit="1" customWidth="1"/>
    <col min="10503" max="10503" width="7.5" style="78" customWidth="1"/>
    <col min="10504" max="10504" width="6" style="78" bestFit="1" customWidth="1"/>
    <col min="10505" max="10505" width="7.5" style="78" customWidth="1"/>
    <col min="10506" max="10506" width="6" style="78" bestFit="1" customWidth="1"/>
    <col min="10507" max="10507" width="7.5" style="78" customWidth="1"/>
    <col min="10508" max="10508" width="6" style="78" bestFit="1" customWidth="1"/>
    <col min="10509" max="10509" width="7.5" style="78" customWidth="1"/>
    <col min="10510" max="10510" width="5.375" style="78" customWidth="1"/>
    <col min="10511" max="10511" width="9.375" style="78" customWidth="1"/>
    <col min="10512" max="10517" width="5.875" style="78" customWidth="1"/>
    <col min="10518" max="10518" width="3.75" style="78" customWidth="1"/>
    <col min="10519" max="10519" width="9.375" style="78" customWidth="1"/>
    <col min="10520" max="10525" width="5.875" style="78" customWidth="1"/>
    <col min="10526" max="10752" width="9" style="78"/>
    <col min="10753" max="10753" width="5.875" style="78" customWidth="1"/>
    <col min="10754" max="10754" width="7.5" style="78" customWidth="1"/>
    <col min="10755" max="10755" width="3.75" style="78" customWidth="1"/>
    <col min="10756" max="10756" width="0" style="78" hidden="1" customWidth="1"/>
    <col min="10757" max="10757" width="10.375" style="78" customWidth="1"/>
    <col min="10758" max="10758" width="6" style="78" bestFit="1" customWidth="1"/>
    <col min="10759" max="10759" width="7.5" style="78" customWidth="1"/>
    <col min="10760" max="10760" width="6" style="78" bestFit="1" customWidth="1"/>
    <col min="10761" max="10761" width="7.5" style="78" customWidth="1"/>
    <col min="10762" max="10762" width="6" style="78" bestFit="1" customWidth="1"/>
    <col min="10763" max="10763" width="7.5" style="78" customWidth="1"/>
    <col min="10764" max="10764" width="6" style="78" bestFit="1" customWidth="1"/>
    <col min="10765" max="10765" width="7.5" style="78" customWidth="1"/>
    <col min="10766" max="10766" width="5.375" style="78" customWidth="1"/>
    <col min="10767" max="10767" width="9.375" style="78" customWidth="1"/>
    <col min="10768" max="10773" width="5.875" style="78" customWidth="1"/>
    <col min="10774" max="10774" width="3.75" style="78" customWidth="1"/>
    <col min="10775" max="10775" width="9.375" style="78" customWidth="1"/>
    <col min="10776" max="10781" width="5.875" style="78" customWidth="1"/>
    <col min="10782" max="11008" width="9" style="78"/>
    <col min="11009" max="11009" width="5.875" style="78" customWidth="1"/>
    <col min="11010" max="11010" width="7.5" style="78" customWidth="1"/>
    <col min="11011" max="11011" width="3.75" style="78" customWidth="1"/>
    <col min="11012" max="11012" width="0" style="78" hidden="1" customWidth="1"/>
    <col min="11013" max="11013" width="10.375" style="78" customWidth="1"/>
    <col min="11014" max="11014" width="6" style="78" bestFit="1" customWidth="1"/>
    <col min="11015" max="11015" width="7.5" style="78" customWidth="1"/>
    <col min="11016" max="11016" width="6" style="78" bestFit="1" customWidth="1"/>
    <col min="11017" max="11017" width="7.5" style="78" customWidth="1"/>
    <col min="11018" max="11018" width="6" style="78" bestFit="1" customWidth="1"/>
    <col min="11019" max="11019" width="7.5" style="78" customWidth="1"/>
    <col min="11020" max="11020" width="6" style="78" bestFit="1" customWidth="1"/>
    <col min="11021" max="11021" width="7.5" style="78" customWidth="1"/>
    <col min="11022" max="11022" width="5.375" style="78" customWidth="1"/>
    <col min="11023" max="11023" width="9.375" style="78" customWidth="1"/>
    <col min="11024" max="11029" width="5.875" style="78" customWidth="1"/>
    <col min="11030" max="11030" width="3.75" style="78" customWidth="1"/>
    <col min="11031" max="11031" width="9.375" style="78" customWidth="1"/>
    <col min="11032" max="11037" width="5.875" style="78" customWidth="1"/>
    <col min="11038" max="11264" width="9" style="78"/>
    <col min="11265" max="11265" width="5.875" style="78" customWidth="1"/>
    <col min="11266" max="11266" width="7.5" style="78" customWidth="1"/>
    <col min="11267" max="11267" width="3.75" style="78" customWidth="1"/>
    <col min="11268" max="11268" width="0" style="78" hidden="1" customWidth="1"/>
    <col min="11269" max="11269" width="10.375" style="78" customWidth="1"/>
    <col min="11270" max="11270" width="6" style="78" bestFit="1" customWidth="1"/>
    <col min="11271" max="11271" width="7.5" style="78" customWidth="1"/>
    <col min="11272" max="11272" width="6" style="78" bestFit="1" customWidth="1"/>
    <col min="11273" max="11273" width="7.5" style="78" customWidth="1"/>
    <col min="11274" max="11274" width="6" style="78" bestFit="1" customWidth="1"/>
    <col min="11275" max="11275" width="7.5" style="78" customWidth="1"/>
    <col min="11276" max="11276" width="6" style="78" bestFit="1" customWidth="1"/>
    <col min="11277" max="11277" width="7.5" style="78" customWidth="1"/>
    <col min="11278" max="11278" width="5.375" style="78" customWidth="1"/>
    <col min="11279" max="11279" width="9.375" style="78" customWidth="1"/>
    <col min="11280" max="11285" width="5.875" style="78" customWidth="1"/>
    <col min="11286" max="11286" width="3.75" style="78" customWidth="1"/>
    <col min="11287" max="11287" width="9.375" style="78" customWidth="1"/>
    <col min="11288" max="11293" width="5.875" style="78" customWidth="1"/>
    <col min="11294" max="11520" width="9" style="78"/>
    <col min="11521" max="11521" width="5.875" style="78" customWidth="1"/>
    <col min="11522" max="11522" width="7.5" style="78" customWidth="1"/>
    <col min="11523" max="11523" width="3.75" style="78" customWidth="1"/>
    <col min="11524" max="11524" width="0" style="78" hidden="1" customWidth="1"/>
    <col min="11525" max="11525" width="10.375" style="78" customWidth="1"/>
    <col min="11526" max="11526" width="6" style="78" bestFit="1" customWidth="1"/>
    <col min="11527" max="11527" width="7.5" style="78" customWidth="1"/>
    <col min="11528" max="11528" width="6" style="78" bestFit="1" customWidth="1"/>
    <col min="11529" max="11529" width="7.5" style="78" customWidth="1"/>
    <col min="11530" max="11530" width="6" style="78" bestFit="1" customWidth="1"/>
    <col min="11531" max="11531" width="7.5" style="78" customWidth="1"/>
    <col min="11532" max="11532" width="6" style="78" bestFit="1" customWidth="1"/>
    <col min="11533" max="11533" width="7.5" style="78" customWidth="1"/>
    <col min="11534" max="11534" width="5.375" style="78" customWidth="1"/>
    <col min="11535" max="11535" width="9.375" style="78" customWidth="1"/>
    <col min="11536" max="11541" width="5.875" style="78" customWidth="1"/>
    <col min="11542" max="11542" width="3.75" style="78" customWidth="1"/>
    <col min="11543" max="11543" width="9.375" style="78" customWidth="1"/>
    <col min="11544" max="11549" width="5.875" style="78" customWidth="1"/>
    <col min="11550" max="11776" width="9" style="78"/>
    <col min="11777" max="11777" width="5.875" style="78" customWidth="1"/>
    <col min="11778" max="11778" width="7.5" style="78" customWidth="1"/>
    <col min="11779" max="11779" width="3.75" style="78" customWidth="1"/>
    <col min="11780" max="11780" width="0" style="78" hidden="1" customWidth="1"/>
    <col min="11781" max="11781" width="10.375" style="78" customWidth="1"/>
    <col min="11782" max="11782" width="6" style="78" bestFit="1" customWidth="1"/>
    <col min="11783" max="11783" width="7.5" style="78" customWidth="1"/>
    <col min="11784" max="11784" width="6" style="78" bestFit="1" customWidth="1"/>
    <col min="11785" max="11785" width="7.5" style="78" customWidth="1"/>
    <col min="11786" max="11786" width="6" style="78" bestFit="1" customWidth="1"/>
    <col min="11787" max="11787" width="7.5" style="78" customWidth="1"/>
    <col min="11788" max="11788" width="6" style="78" bestFit="1" customWidth="1"/>
    <col min="11789" max="11789" width="7.5" style="78" customWidth="1"/>
    <col min="11790" max="11790" width="5.375" style="78" customWidth="1"/>
    <col min="11791" max="11791" width="9.375" style="78" customWidth="1"/>
    <col min="11792" max="11797" width="5.875" style="78" customWidth="1"/>
    <col min="11798" max="11798" width="3.75" style="78" customWidth="1"/>
    <col min="11799" max="11799" width="9.375" style="78" customWidth="1"/>
    <col min="11800" max="11805" width="5.875" style="78" customWidth="1"/>
    <col min="11806" max="12032" width="9" style="78"/>
    <col min="12033" max="12033" width="5.875" style="78" customWidth="1"/>
    <col min="12034" max="12034" width="7.5" style="78" customWidth="1"/>
    <col min="12035" max="12035" width="3.75" style="78" customWidth="1"/>
    <col min="12036" max="12036" width="0" style="78" hidden="1" customWidth="1"/>
    <col min="12037" max="12037" width="10.375" style="78" customWidth="1"/>
    <col min="12038" max="12038" width="6" style="78" bestFit="1" customWidth="1"/>
    <col min="12039" max="12039" width="7.5" style="78" customWidth="1"/>
    <col min="12040" max="12040" width="6" style="78" bestFit="1" customWidth="1"/>
    <col min="12041" max="12041" width="7.5" style="78" customWidth="1"/>
    <col min="12042" max="12042" width="6" style="78" bestFit="1" customWidth="1"/>
    <col min="12043" max="12043" width="7.5" style="78" customWidth="1"/>
    <col min="12044" max="12044" width="6" style="78" bestFit="1" customWidth="1"/>
    <col min="12045" max="12045" width="7.5" style="78" customWidth="1"/>
    <col min="12046" max="12046" width="5.375" style="78" customWidth="1"/>
    <col min="12047" max="12047" width="9.375" style="78" customWidth="1"/>
    <col min="12048" max="12053" width="5.875" style="78" customWidth="1"/>
    <col min="12054" max="12054" width="3.75" style="78" customWidth="1"/>
    <col min="12055" max="12055" width="9.375" style="78" customWidth="1"/>
    <col min="12056" max="12061" width="5.875" style="78" customWidth="1"/>
    <col min="12062" max="12288" width="9" style="78"/>
    <col min="12289" max="12289" width="5.875" style="78" customWidth="1"/>
    <col min="12290" max="12290" width="7.5" style="78" customWidth="1"/>
    <col min="12291" max="12291" width="3.75" style="78" customWidth="1"/>
    <col min="12292" max="12292" width="0" style="78" hidden="1" customWidth="1"/>
    <col min="12293" max="12293" width="10.375" style="78" customWidth="1"/>
    <col min="12294" max="12294" width="6" style="78" bestFit="1" customWidth="1"/>
    <col min="12295" max="12295" width="7.5" style="78" customWidth="1"/>
    <col min="12296" max="12296" width="6" style="78" bestFit="1" customWidth="1"/>
    <col min="12297" max="12297" width="7.5" style="78" customWidth="1"/>
    <col min="12298" max="12298" width="6" style="78" bestFit="1" customWidth="1"/>
    <col min="12299" max="12299" width="7.5" style="78" customWidth="1"/>
    <col min="12300" max="12300" width="6" style="78" bestFit="1" customWidth="1"/>
    <col min="12301" max="12301" width="7.5" style="78" customWidth="1"/>
    <col min="12302" max="12302" width="5.375" style="78" customWidth="1"/>
    <col min="12303" max="12303" width="9.375" style="78" customWidth="1"/>
    <col min="12304" max="12309" width="5.875" style="78" customWidth="1"/>
    <col min="12310" max="12310" width="3.75" style="78" customWidth="1"/>
    <col min="12311" max="12311" width="9.375" style="78" customWidth="1"/>
    <col min="12312" max="12317" width="5.875" style="78" customWidth="1"/>
    <col min="12318" max="12544" width="9" style="78"/>
    <col min="12545" max="12545" width="5.875" style="78" customWidth="1"/>
    <col min="12546" max="12546" width="7.5" style="78" customWidth="1"/>
    <col min="12547" max="12547" width="3.75" style="78" customWidth="1"/>
    <col min="12548" max="12548" width="0" style="78" hidden="1" customWidth="1"/>
    <col min="12549" max="12549" width="10.375" style="78" customWidth="1"/>
    <col min="12550" max="12550" width="6" style="78" bestFit="1" customWidth="1"/>
    <col min="12551" max="12551" width="7.5" style="78" customWidth="1"/>
    <col min="12552" max="12552" width="6" style="78" bestFit="1" customWidth="1"/>
    <col min="12553" max="12553" width="7.5" style="78" customWidth="1"/>
    <col min="12554" max="12554" width="6" style="78" bestFit="1" customWidth="1"/>
    <col min="12555" max="12555" width="7.5" style="78" customWidth="1"/>
    <col min="12556" max="12556" width="6" style="78" bestFit="1" customWidth="1"/>
    <col min="12557" max="12557" width="7.5" style="78" customWidth="1"/>
    <col min="12558" max="12558" width="5.375" style="78" customWidth="1"/>
    <col min="12559" max="12559" width="9.375" style="78" customWidth="1"/>
    <col min="12560" max="12565" width="5.875" style="78" customWidth="1"/>
    <col min="12566" max="12566" width="3.75" style="78" customWidth="1"/>
    <col min="12567" max="12567" width="9.375" style="78" customWidth="1"/>
    <col min="12568" max="12573" width="5.875" style="78" customWidth="1"/>
    <col min="12574" max="12800" width="9" style="78"/>
    <col min="12801" max="12801" width="5.875" style="78" customWidth="1"/>
    <col min="12802" max="12802" width="7.5" style="78" customWidth="1"/>
    <col min="12803" max="12803" width="3.75" style="78" customWidth="1"/>
    <col min="12804" max="12804" width="0" style="78" hidden="1" customWidth="1"/>
    <col min="12805" max="12805" width="10.375" style="78" customWidth="1"/>
    <col min="12806" max="12806" width="6" style="78" bestFit="1" customWidth="1"/>
    <col min="12807" max="12807" width="7.5" style="78" customWidth="1"/>
    <col min="12808" max="12808" width="6" style="78" bestFit="1" customWidth="1"/>
    <col min="12809" max="12809" width="7.5" style="78" customWidth="1"/>
    <col min="12810" max="12810" width="6" style="78" bestFit="1" customWidth="1"/>
    <col min="12811" max="12811" width="7.5" style="78" customWidth="1"/>
    <col min="12812" max="12812" width="6" style="78" bestFit="1" customWidth="1"/>
    <col min="12813" max="12813" width="7.5" style="78" customWidth="1"/>
    <col min="12814" max="12814" width="5.375" style="78" customWidth="1"/>
    <col min="12815" max="12815" width="9.375" style="78" customWidth="1"/>
    <col min="12816" max="12821" width="5.875" style="78" customWidth="1"/>
    <col min="12822" max="12822" width="3.75" style="78" customWidth="1"/>
    <col min="12823" max="12823" width="9.375" style="78" customWidth="1"/>
    <col min="12824" max="12829" width="5.875" style="78" customWidth="1"/>
    <col min="12830" max="13056" width="9" style="78"/>
    <col min="13057" max="13057" width="5.875" style="78" customWidth="1"/>
    <col min="13058" max="13058" width="7.5" style="78" customWidth="1"/>
    <col min="13059" max="13059" width="3.75" style="78" customWidth="1"/>
    <col min="13060" max="13060" width="0" style="78" hidden="1" customWidth="1"/>
    <col min="13061" max="13061" width="10.375" style="78" customWidth="1"/>
    <col min="13062" max="13062" width="6" style="78" bestFit="1" customWidth="1"/>
    <col min="13063" max="13063" width="7.5" style="78" customWidth="1"/>
    <col min="13064" max="13064" width="6" style="78" bestFit="1" customWidth="1"/>
    <col min="13065" max="13065" width="7.5" style="78" customWidth="1"/>
    <col min="13066" max="13066" width="6" style="78" bestFit="1" customWidth="1"/>
    <col min="13067" max="13067" width="7.5" style="78" customWidth="1"/>
    <col min="13068" max="13068" width="6" style="78" bestFit="1" customWidth="1"/>
    <col min="13069" max="13069" width="7.5" style="78" customWidth="1"/>
    <col min="13070" max="13070" width="5.375" style="78" customWidth="1"/>
    <col min="13071" max="13071" width="9.375" style="78" customWidth="1"/>
    <col min="13072" max="13077" width="5.875" style="78" customWidth="1"/>
    <col min="13078" max="13078" width="3.75" style="78" customWidth="1"/>
    <col min="13079" max="13079" width="9.375" style="78" customWidth="1"/>
    <col min="13080" max="13085" width="5.875" style="78" customWidth="1"/>
    <col min="13086" max="13312" width="9" style="78"/>
    <col min="13313" max="13313" width="5.875" style="78" customWidth="1"/>
    <col min="13314" max="13314" width="7.5" style="78" customWidth="1"/>
    <col min="13315" max="13315" width="3.75" style="78" customWidth="1"/>
    <col min="13316" max="13316" width="0" style="78" hidden="1" customWidth="1"/>
    <col min="13317" max="13317" width="10.375" style="78" customWidth="1"/>
    <col min="13318" max="13318" width="6" style="78" bestFit="1" customWidth="1"/>
    <col min="13319" max="13319" width="7.5" style="78" customWidth="1"/>
    <col min="13320" max="13320" width="6" style="78" bestFit="1" customWidth="1"/>
    <col min="13321" max="13321" width="7.5" style="78" customWidth="1"/>
    <col min="13322" max="13322" width="6" style="78" bestFit="1" customWidth="1"/>
    <col min="13323" max="13323" width="7.5" style="78" customWidth="1"/>
    <col min="13324" max="13324" width="6" style="78" bestFit="1" customWidth="1"/>
    <col min="13325" max="13325" width="7.5" style="78" customWidth="1"/>
    <col min="13326" max="13326" width="5.375" style="78" customWidth="1"/>
    <col min="13327" max="13327" width="9.375" style="78" customWidth="1"/>
    <col min="13328" max="13333" width="5.875" style="78" customWidth="1"/>
    <col min="13334" max="13334" width="3.75" style="78" customWidth="1"/>
    <col min="13335" max="13335" width="9.375" style="78" customWidth="1"/>
    <col min="13336" max="13341" width="5.875" style="78" customWidth="1"/>
    <col min="13342" max="13568" width="9" style="78"/>
    <col min="13569" max="13569" width="5.875" style="78" customWidth="1"/>
    <col min="13570" max="13570" width="7.5" style="78" customWidth="1"/>
    <col min="13571" max="13571" width="3.75" style="78" customWidth="1"/>
    <col min="13572" max="13572" width="0" style="78" hidden="1" customWidth="1"/>
    <col min="13573" max="13573" width="10.375" style="78" customWidth="1"/>
    <col min="13574" max="13574" width="6" style="78" bestFit="1" customWidth="1"/>
    <col min="13575" max="13575" width="7.5" style="78" customWidth="1"/>
    <col min="13576" max="13576" width="6" style="78" bestFit="1" customWidth="1"/>
    <col min="13577" max="13577" width="7.5" style="78" customWidth="1"/>
    <col min="13578" max="13578" width="6" style="78" bestFit="1" customWidth="1"/>
    <col min="13579" max="13579" width="7.5" style="78" customWidth="1"/>
    <col min="13580" max="13580" width="6" style="78" bestFit="1" customWidth="1"/>
    <col min="13581" max="13581" width="7.5" style="78" customWidth="1"/>
    <col min="13582" max="13582" width="5.375" style="78" customWidth="1"/>
    <col min="13583" max="13583" width="9.375" style="78" customWidth="1"/>
    <col min="13584" max="13589" width="5.875" style="78" customWidth="1"/>
    <col min="13590" max="13590" width="3.75" style="78" customWidth="1"/>
    <col min="13591" max="13591" width="9.375" style="78" customWidth="1"/>
    <col min="13592" max="13597" width="5.875" style="78" customWidth="1"/>
    <col min="13598" max="13824" width="9" style="78"/>
    <col min="13825" max="13825" width="5.875" style="78" customWidth="1"/>
    <col min="13826" max="13826" width="7.5" style="78" customWidth="1"/>
    <col min="13827" max="13827" width="3.75" style="78" customWidth="1"/>
    <col min="13828" max="13828" width="0" style="78" hidden="1" customWidth="1"/>
    <col min="13829" max="13829" width="10.375" style="78" customWidth="1"/>
    <col min="13830" max="13830" width="6" style="78" bestFit="1" customWidth="1"/>
    <col min="13831" max="13831" width="7.5" style="78" customWidth="1"/>
    <col min="13832" max="13832" width="6" style="78" bestFit="1" customWidth="1"/>
    <col min="13833" max="13833" width="7.5" style="78" customWidth="1"/>
    <col min="13834" max="13834" width="6" style="78" bestFit="1" customWidth="1"/>
    <col min="13835" max="13835" width="7.5" style="78" customWidth="1"/>
    <col min="13836" max="13836" width="6" style="78" bestFit="1" customWidth="1"/>
    <col min="13837" max="13837" width="7.5" style="78" customWidth="1"/>
    <col min="13838" max="13838" width="5.375" style="78" customWidth="1"/>
    <col min="13839" max="13839" width="9.375" style="78" customWidth="1"/>
    <col min="13840" max="13845" width="5.875" style="78" customWidth="1"/>
    <col min="13846" max="13846" width="3.75" style="78" customWidth="1"/>
    <col min="13847" max="13847" width="9.375" style="78" customWidth="1"/>
    <col min="13848" max="13853" width="5.875" style="78" customWidth="1"/>
    <col min="13854" max="14080" width="9" style="78"/>
    <col min="14081" max="14081" width="5.875" style="78" customWidth="1"/>
    <col min="14082" max="14082" width="7.5" style="78" customWidth="1"/>
    <col min="14083" max="14083" width="3.75" style="78" customWidth="1"/>
    <col min="14084" max="14084" width="0" style="78" hidden="1" customWidth="1"/>
    <col min="14085" max="14085" width="10.375" style="78" customWidth="1"/>
    <col min="14086" max="14086" width="6" style="78" bestFit="1" customWidth="1"/>
    <col min="14087" max="14087" width="7.5" style="78" customWidth="1"/>
    <col min="14088" max="14088" width="6" style="78" bestFit="1" customWidth="1"/>
    <col min="14089" max="14089" width="7.5" style="78" customWidth="1"/>
    <col min="14090" max="14090" width="6" style="78" bestFit="1" customWidth="1"/>
    <col min="14091" max="14091" width="7.5" style="78" customWidth="1"/>
    <col min="14092" max="14092" width="6" style="78" bestFit="1" customWidth="1"/>
    <col min="14093" max="14093" width="7.5" style="78" customWidth="1"/>
    <col min="14094" max="14094" width="5.375" style="78" customWidth="1"/>
    <col min="14095" max="14095" width="9.375" style="78" customWidth="1"/>
    <col min="14096" max="14101" width="5.875" style="78" customWidth="1"/>
    <col min="14102" max="14102" width="3.75" style="78" customWidth="1"/>
    <col min="14103" max="14103" width="9.375" style="78" customWidth="1"/>
    <col min="14104" max="14109" width="5.875" style="78" customWidth="1"/>
    <col min="14110" max="14336" width="9" style="78"/>
    <col min="14337" max="14337" width="5.875" style="78" customWidth="1"/>
    <col min="14338" max="14338" width="7.5" style="78" customWidth="1"/>
    <col min="14339" max="14339" width="3.75" style="78" customWidth="1"/>
    <col min="14340" max="14340" width="0" style="78" hidden="1" customWidth="1"/>
    <col min="14341" max="14341" width="10.375" style="78" customWidth="1"/>
    <col min="14342" max="14342" width="6" style="78" bestFit="1" customWidth="1"/>
    <col min="14343" max="14343" width="7.5" style="78" customWidth="1"/>
    <col min="14344" max="14344" width="6" style="78" bestFit="1" customWidth="1"/>
    <col min="14345" max="14345" width="7.5" style="78" customWidth="1"/>
    <col min="14346" max="14346" width="6" style="78" bestFit="1" customWidth="1"/>
    <col min="14347" max="14347" width="7.5" style="78" customWidth="1"/>
    <col min="14348" max="14348" width="6" style="78" bestFit="1" customWidth="1"/>
    <col min="14349" max="14349" width="7.5" style="78" customWidth="1"/>
    <col min="14350" max="14350" width="5.375" style="78" customWidth="1"/>
    <col min="14351" max="14351" width="9.375" style="78" customWidth="1"/>
    <col min="14352" max="14357" width="5.875" style="78" customWidth="1"/>
    <col min="14358" max="14358" width="3.75" style="78" customWidth="1"/>
    <col min="14359" max="14359" width="9.375" style="78" customWidth="1"/>
    <col min="14360" max="14365" width="5.875" style="78" customWidth="1"/>
    <col min="14366" max="14592" width="9" style="78"/>
    <col min="14593" max="14593" width="5.875" style="78" customWidth="1"/>
    <col min="14594" max="14594" width="7.5" style="78" customWidth="1"/>
    <col min="14595" max="14595" width="3.75" style="78" customWidth="1"/>
    <col min="14596" max="14596" width="0" style="78" hidden="1" customWidth="1"/>
    <col min="14597" max="14597" width="10.375" style="78" customWidth="1"/>
    <col min="14598" max="14598" width="6" style="78" bestFit="1" customWidth="1"/>
    <col min="14599" max="14599" width="7.5" style="78" customWidth="1"/>
    <col min="14600" max="14600" width="6" style="78" bestFit="1" customWidth="1"/>
    <col min="14601" max="14601" width="7.5" style="78" customWidth="1"/>
    <col min="14602" max="14602" width="6" style="78" bestFit="1" customWidth="1"/>
    <col min="14603" max="14603" width="7.5" style="78" customWidth="1"/>
    <col min="14604" max="14604" width="6" style="78" bestFit="1" customWidth="1"/>
    <col min="14605" max="14605" width="7.5" style="78" customWidth="1"/>
    <col min="14606" max="14606" width="5.375" style="78" customWidth="1"/>
    <col min="14607" max="14607" width="9.375" style="78" customWidth="1"/>
    <col min="14608" max="14613" width="5.875" style="78" customWidth="1"/>
    <col min="14614" max="14614" width="3.75" style="78" customWidth="1"/>
    <col min="14615" max="14615" width="9.375" style="78" customWidth="1"/>
    <col min="14616" max="14621" width="5.875" style="78" customWidth="1"/>
    <col min="14622" max="14848" width="9" style="78"/>
    <col min="14849" max="14849" width="5.875" style="78" customWidth="1"/>
    <col min="14850" max="14850" width="7.5" style="78" customWidth="1"/>
    <col min="14851" max="14851" width="3.75" style="78" customWidth="1"/>
    <col min="14852" max="14852" width="0" style="78" hidden="1" customWidth="1"/>
    <col min="14853" max="14853" width="10.375" style="78" customWidth="1"/>
    <col min="14854" max="14854" width="6" style="78" bestFit="1" customWidth="1"/>
    <col min="14855" max="14855" width="7.5" style="78" customWidth="1"/>
    <col min="14856" max="14856" width="6" style="78" bestFit="1" customWidth="1"/>
    <col min="14857" max="14857" width="7.5" style="78" customWidth="1"/>
    <col min="14858" max="14858" width="6" style="78" bestFit="1" customWidth="1"/>
    <col min="14859" max="14859" width="7.5" style="78" customWidth="1"/>
    <col min="14860" max="14860" width="6" style="78" bestFit="1" customWidth="1"/>
    <col min="14861" max="14861" width="7.5" style="78" customWidth="1"/>
    <col min="14862" max="14862" width="5.375" style="78" customWidth="1"/>
    <col min="14863" max="14863" width="9.375" style="78" customWidth="1"/>
    <col min="14864" max="14869" width="5.875" style="78" customWidth="1"/>
    <col min="14870" max="14870" width="3.75" style="78" customWidth="1"/>
    <col min="14871" max="14871" width="9.375" style="78" customWidth="1"/>
    <col min="14872" max="14877" width="5.875" style="78" customWidth="1"/>
    <col min="14878" max="15104" width="9" style="78"/>
    <col min="15105" max="15105" width="5.875" style="78" customWidth="1"/>
    <col min="15106" max="15106" width="7.5" style="78" customWidth="1"/>
    <col min="15107" max="15107" width="3.75" style="78" customWidth="1"/>
    <col min="15108" max="15108" width="0" style="78" hidden="1" customWidth="1"/>
    <col min="15109" max="15109" width="10.375" style="78" customWidth="1"/>
    <col min="15110" max="15110" width="6" style="78" bestFit="1" customWidth="1"/>
    <col min="15111" max="15111" width="7.5" style="78" customWidth="1"/>
    <col min="15112" max="15112" width="6" style="78" bestFit="1" customWidth="1"/>
    <col min="15113" max="15113" width="7.5" style="78" customWidth="1"/>
    <col min="15114" max="15114" width="6" style="78" bestFit="1" customWidth="1"/>
    <col min="15115" max="15115" width="7.5" style="78" customWidth="1"/>
    <col min="15116" max="15116" width="6" style="78" bestFit="1" customWidth="1"/>
    <col min="15117" max="15117" width="7.5" style="78" customWidth="1"/>
    <col min="15118" max="15118" width="5.375" style="78" customWidth="1"/>
    <col min="15119" max="15119" width="9.375" style="78" customWidth="1"/>
    <col min="15120" max="15125" width="5.875" style="78" customWidth="1"/>
    <col min="15126" max="15126" width="3.75" style="78" customWidth="1"/>
    <col min="15127" max="15127" width="9.375" style="78" customWidth="1"/>
    <col min="15128" max="15133" width="5.875" style="78" customWidth="1"/>
    <col min="15134" max="15360" width="9" style="78"/>
    <col min="15361" max="15361" width="5.875" style="78" customWidth="1"/>
    <col min="15362" max="15362" width="7.5" style="78" customWidth="1"/>
    <col min="15363" max="15363" width="3.75" style="78" customWidth="1"/>
    <col min="15364" max="15364" width="0" style="78" hidden="1" customWidth="1"/>
    <col min="15365" max="15365" width="10.375" style="78" customWidth="1"/>
    <col min="15366" max="15366" width="6" style="78" bestFit="1" customWidth="1"/>
    <col min="15367" max="15367" width="7.5" style="78" customWidth="1"/>
    <col min="15368" max="15368" width="6" style="78" bestFit="1" customWidth="1"/>
    <col min="15369" max="15369" width="7.5" style="78" customWidth="1"/>
    <col min="15370" max="15370" width="6" style="78" bestFit="1" customWidth="1"/>
    <col min="15371" max="15371" width="7.5" style="78" customWidth="1"/>
    <col min="15372" max="15372" width="6" style="78" bestFit="1" customWidth="1"/>
    <col min="15373" max="15373" width="7.5" style="78" customWidth="1"/>
    <col min="15374" max="15374" width="5.375" style="78" customWidth="1"/>
    <col min="15375" max="15375" width="9.375" style="78" customWidth="1"/>
    <col min="15376" max="15381" width="5.875" style="78" customWidth="1"/>
    <col min="15382" max="15382" width="3.75" style="78" customWidth="1"/>
    <col min="15383" max="15383" width="9.375" style="78" customWidth="1"/>
    <col min="15384" max="15389" width="5.875" style="78" customWidth="1"/>
    <col min="15390" max="15616" width="9" style="78"/>
    <col min="15617" max="15617" width="5.875" style="78" customWidth="1"/>
    <col min="15618" max="15618" width="7.5" style="78" customWidth="1"/>
    <col min="15619" max="15619" width="3.75" style="78" customWidth="1"/>
    <col min="15620" max="15620" width="0" style="78" hidden="1" customWidth="1"/>
    <col min="15621" max="15621" width="10.375" style="78" customWidth="1"/>
    <col min="15622" max="15622" width="6" style="78" bestFit="1" customWidth="1"/>
    <col min="15623" max="15623" width="7.5" style="78" customWidth="1"/>
    <col min="15624" max="15624" width="6" style="78" bestFit="1" customWidth="1"/>
    <col min="15625" max="15625" width="7.5" style="78" customWidth="1"/>
    <col min="15626" max="15626" width="6" style="78" bestFit="1" customWidth="1"/>
    <col min="15627" max="15627" width="7.5" style="78" customWidth="1"/>
    <col min="15628" max="15628" width="6" style="78" bestFit="1" customWidth="1"/>
    <col min="15629" max="15629" width="7.5" style="78" customWidth="1"/>
    <col min="15630" max="15630" width="5.375" style="78" customWidth="1"/>
    <col min="15631" max="15631" width="9.375" style="78" customWidth="1"/>
    <col min="15632" max="15637" width="5.875" style="78" customWidth="1"/>
    <col min="15638" max="15638" width="3.75" style="78" customWidth="1"/>
    <col min="15639" max="15639" width="9.375" style="78" customWidth="1"/>
    <col min="15640" max="15645" width="5.875" style="78" customWidth="1"/>
    <col min="15646" max="15872" width="9" style="78"/>
    <col min="15873" max="15873" width="5.875" style="78" customWidth="1"/>
    <col min="15874" max="15874" width="7.5" style="78" customWidth="1"/>
    <col min="15875" max="15875" width="3.75" style="78" customWidth="1"/>
    <col min="15876" max="15876" width="0" style="78" hidden="1" customWidth="1"/>
    <col min="15877" max="15877" width="10.375" style="78" customWidth="1"/>
    <col min="15878" max="15878" width="6" style="78" bestFit="1" customWidth="1"/>
    <col min="15879" max="15879" width="7.5" style="78" customWidth="1"/>
    <col min="15880" max="15880" width="6" style="78" bestFit="1" customWidth="1"/>
    <col min="15881" max="15881" width="7.5" style="78" customWidth="1"/>
    <col min="15882" max="15882" width="6" style="78" bestFit="1" customWidth="1"/>
    <col min="15883" max="15883" width="7.5" style="78" customWidth="1"/>
    <col min="15884" max="15884" width="6" style="78" bestFit="1" customWidth="1"/>
    <col min="15885" max="15885" width="7.5" style="78" customWidth="1"/>
    <col min="15886" max="15886" width="5.375" style="78" customWidth="1"/>
    <col min="15887" max="15887" width="9.375" style="78" customWidth="1"/>
    <col min="15888" max="15893" width="5.875" style="78" customWidth="1"/>
    <col min="15894" max="15894" width="3.75" style="78" customWidth="1"/>
    <col min="15895" max="15895" width="9.375" style="78" customWidth="1"/>
    <col min="15896" max="15901" width="5.875" style="78" customWidth="1"/>
    <col min="15902" max="16128" width="9" style="78"/>
    <col min="16129" max="16129" width="5.875" style="78" customWidth="1"/>
    <col min="16130" max="16130" width="7.5" style="78" customWidth="1"/>
    <col min="16131" max="16131" width="3.75" style="78" customWidth="1"/>
    <col min="16132" max="16132" width="0" style="78" hidden="1" customWidth="1"/>
    <col min="16133" max="16133" width="10.375" style="78" customWidth="1"/>
    <col min="16134" max="16134" width="6" style="78" bestFit="1" customWidth="1"/>
    <col min="16135" max="16135" width="7.5" style="78" customWidth="1"/>
    <col min="16136" max="16136" width="6" style="78" bestFit="1" customWidth="1"/>
    <col min="16137" max="16137" width="7.5" style="78" customWidth="1"/>
    <col min="16138" max="16138" width="6" style="78" bestFit="1" customWidth="1"/>
    <col min="16139" max="16139" width="7.5" style="78" customWidth="1"/>
    <col min="16140" max="16140" width="6" style="78" bestFit="1" customWidth="1"/>
    <col min="16141" max="16141" width="7.5" style="78" customWidth="1"/>
    <col min="16142" max="16142" width="5.375" style="78" customWidth="1"/>
    <col min="16143" max="16143" width="9.375" style="78" customWidth="1"/>
    <col min="16144" max="16149" width="5.875" style="78" customWidth="1"/>
    <col min="16150" max="16150" width="3.75" style="78" customWidth="1"/>
    <col min="16151" max="16151" width="9.375" style="78" customWidth="1"/>
    <col min="16152" max="16157" width="5.875" style="78" customWidth="1"/>
    <col min="16158" max="16384" width="9" style="78"/>
  </cols>
  <sheetData>
    <row r="1" spans="1:29" ht="22.5" customHeight="1">
      <c r="F1" s="78">
        <v>2</v>
      </c>
      <c r="G1" s="78">
        <v>5</v>
      </c>
      <c r="H1" s="78">
        <v>3</v>
      </c>
      <c r="I1" s="78">
        <v>6</v>
      </c>
      <c r="J1" s="78">
        <v>4</v>
      </c>
      <c r="K1" s="78">
        <v>7</v>
      </c>
      <c r="Q1" s="144">
        <v>1</v>
      </c>
      <c r="R1" s="144">
        <v>2</v>
      </c>
      <c r="S1" s="144">
        <v>3</v>
      </c>
      <c r="Y1" s="144">
        <v>1</v>
      </c>
      <c r="Z1" s="144">
        <v>2</v>
      </c>
      <c r="AA1" s="144">
        <v>3</v>
      </c>
    </row>
    <row r="2" spans="1:29" ht="22.5" customHeight="1" thickBot="1">
      <c r="A2" s="19" t="s">
        <v>371</v>
      </c>
      <c r="B2" s="47"/>
      <c r="C2" s="60"/>
      <c r="D2" s="60"/>
      <c r="E2" s="78"/>
      <c r="F2" s="47"/>
      <c r="G2" s="47"/>
      <c r="H2" s="47"/>
      <c r="I2" s="61"/>
      <c r="J2" s="47"/>
      <c r="K2" s="47"/>
      <c r="L2" s="47"/>
      <c r="M2" s="47"/>
      <c r="N2" s="47"/>
      <c r="O2" s="148"/>
      <c r="P2" s="147"/>
      <c r="Q2" s="148"/>
      <c r="R2" s="148"/>
      <c r="S2" s="148"/>
      <c r="T2" s="148"/>
      <c r="U2" s="148"/>
      <c r="V2" s="149"/>
      <c r="X2" s="147"/>
      <c r="Y2" s="492">
        <f>COUNTIF($P$6:$P$33,"計")+COUNTIF($X$6:$X$33,"計")</f>
        <v>18</v>
      </c>
      <c r="Z2" s="493"/>
      <c r="AA2" s="493"/>
      <c r="AB2" s="493"/>
      <c r="AC2" s="493"/>
    </row>
    <row r="3" spans="1:29" ht="22.5" customHeight="1">
      <c r="A3" s="494" t="s">
        <v>344</v>
      </c>
      <c r="B3" s="495"/>
      <c r="C3" s="60"/>
      <c r="D3" s="60"/>
      <c r="E3" s="498" t="s">
        <v>345</v>
      </c>
      <c r="F3" s="499"/>
      <c r="G3" s="499"/>
      <c r="H3" s="499"/>
      <c r="I3" s="499"/>
      <c r="J3" s="499"/>
      <c r="K3" s="499"/>
      <c r="L3" s="499"/>
      <c r="M3" s="500"/>
      <c r="N3" s="50"/>
      <c r="O3" s="501" t="s">
        <v>346</v>
      </c>
      <c r="P3" s="502"/>
      <c r="Q3" s="502"/>
      <c r="R3" s="502"/>
      <c r="S3" s="502"/>
      <c r="T3" s="502"/>
      <c r="U3" s="503"/>
      <c r="V3" s="149"/>
      <c r="W3" s="501" t="s">
        <v>346</v>
      </c>
      <c r="X3" s="502"/>
      <c r="Y3" s="502"/>
      <c r="Z3" s="502"/>
      <c r="AA3" s="502"/>
      <c r="AB3" s="502"/>
      <c r="AC3" s="503"/>
    </row>
    <row r="4" spans="1:29" ht="22.5" customHeight="1">
      <c r="A4" s="496"/>
      <c r="B4" s="497"/>
      <c r="C4" s="62"/>
      <c r="D4" s="62"/>
      <c r="E4" s="241"/>
      <c r="F4" s="504" t="s">
        <v>260</v>
      </c>
      <c r="G4" s="505"/>
      <c r="H4" s="504" t="s">
        <v>261</v>
      </c>
      <c r="I4" s="505"/>
      <c r="J4" s="504" t="s">
        <v>262</v>
      </c>
      <c r="K4" s="505"/>
      <c r="L4" s="506" t="s">
        <v>333</v>
      </c>
      <c r="M4" s="507"/>
      <c r="N4" s="50"/>
      <c r="O4" s="442" t="s">
        <v>348</v>
      </c>
      <c r="P4" s="444" t="s">
        <v>268</v>
      </c>
      <c r="Q4" s="486" t="s">
        <v>269</v>
      </c>
      <c r="R4" s="486" t="s">
        <v>270</v>
      </c>
      <c r="S4" s="486" t="s">
        <v>271</v>
      </c>
      <c r="T4" s="488" t="s">
        <v>275</v>
      </c>
      <c r="U4" s="489"/>
      <c r="V4" s="149"/>
      <c r="W4" s="442" t="s">
        <v>348</v>
      </c>
      <c r="X4" s="444" t="s">
        <v>268</v>
      </c>
      <c r="Y4" s="486" t="s">
        <v>269</v>
      </c>
      <c r="Z4" s="486" t="s">
        <v>270</v>
      </c>
      <c r="AA4" s="486" t="s">
        <v>271</v>
      </c>
      <c r="AB4" s="488" t="s">
        <v>275</v>
      </c>
      <c r="AC4" s="489"/>
    </row>
    <row r="5" spans="1:29" ht="22.5" customHeight="1" thickBot="1">
      <c r="A5" s="234" t="s">
        <v>276</v>
      </c>
      <c r="B5" s="235" t="s">
        <v>347</v>
      </c>
      <c r="C5" s="62"/>
      <c r="D5" s="63"/>
      <c r="E5" s="242" t="s">
        <v>348</v>
      </c>
      <c r="F5" s="64" t="s">
        <v>349</v>
      </c>
      <c r="G5" s="64" t="s">
        <v>350</v>
      </c>
      <c r="H5" s="65" t="s">
        <v>349</v>
      </c>
      <c r="I5" s="65" t="s">
        <v>350</v>
      </c>
      <c r="J5" s="65" t="s">
        <v>349</v>
      </c>
      <c r="K5" s="65" t="s">
        <v>350</v>
      </c>
      <c r="L5" s="66" t="s">
        <v>349</v>
      </c>
      <c r="M5" s="243" t="s">
        <v>350</v>
      </c>
      <c r="N5" s="50"/>
      <c r="O5" s="443"/>
      <c r="P5" s="445"/>
      <c r="Q5" s="487"/>
      <c r="R5" s="487"/>
      <c r="S5" s="487"/>
      <c r="T5" s="226" t="s">
        <v>349</v>
      </c>
      <c r="U5" s="227" t="s">
        <v>350</v>
      </c>
      <c r="V5" s="149"/>
      <c r="W5" s="443"/>
      <c r="X5" s="445"/>
      <c r="Y5" s="487"/>
      <c r="Z5" s="487"/>
      <c r="AA5" s="487"/>
      <c r="AB5" s="226" t="s">
        <v>349</v>
      </c>
      <c r="AC5" s="227" t="s">
        <v>350</v>
      </c>
    </row>
    <row r="6" spans="1:29" ht="22.5" customHeight="1" thickBot="1">
      <c r="A6" s="236">
        <f>L6+T8</f>
        <v>11</v>
      </c>
      <c r="B6" s="237">
        <f>M6+U8</f>
        <v>272</v>
      </c>
      <c r="C6" s="62"/>
      <c r="D6" s="29" t="str">
        <f>SUBSTITUTE(E6,"　","")&amp;"中"</f>
        <v>青柳中</v>
      </c>
      <c r="E6" s="244" t="s">
        <v>351</v>
      </c>
      <c r="F6" s="67">
        <f>VLOOKUP($D6,中!$C$4:$AS$45,35,FALSE)</f>
        <v>3</v>
      </c>
      <c r="G6" s="67">
        <f>VLOOKUP($D6,中!$C$7:$AS$48,5,FALSE)</f>
        <v>82</v>
      </c>
      <c r="H6" s="67">
        <f>VLOOKUP($D6,中!$C$4:$AS$45,36,FALSE)</f>
        <v>3</v>
      </c>
      <c r="I6" s="67">
        <f>VLOOKUP($D6,中!$C$7:$AS$48,6,FALSE)</f>
        <v>101</v>
      </c>
      <c r="J6" s="67">
        <f>VLOOKUP($D6,中!$C$4:$AS$45,37,FALSE)</f>
        <v>3</v>
      </c>
      <c r="K6" s="266">
        <f>VLOOKUP($D6,中!$C$7:$AS$48,7,FALSE)</f>
        <v>82</v>
      </c>
      <c r="L6" s="74">
        <f t="shared" ref="L6:M24" si="0">F6+H6+J6</f>
        <v>9</v>
      </c>
      <c r="M6" s="245">
        <f t="shared" si="0"/>
        <v>265</v>
      </c>
      <c r="N6" s="50"/>
      <c r="O6" s="423" t="s">
        <v>351</v>
      </c>
      <c r="P6" s="371" t="s">
        <v>308</v>
      </c>
      <c r="Q6" s="316">
        <v>2</v>
      </c>
      <c r="R6" s="316">
        <v>0</v>
      </c>
      <c r="S6" s="316">
        <v>1</v>
      </c>
      <c r="T6" s="316">
        <f>IF(U6/8=ROUNDDOWN(U6/8,0),U6/8,ROUNDDOWN(U6/8,0)+1)</f>
        <v>1</v>
      </c>
      <c r="U6" s="348">
        <f>SUM(Q6:S6)</f>
        <v>3</v>
      </c>
      <c r="V6" s="372"/>
      <c r="W6" s="476" t="s">
        <v>317</v>
      </c>
      <c r="X6" s="373" t="s">
        <v>281</v>
      </c>
      <c r="Y6" s="318">
        <v>3</v>
      </c>
      <c r="Z6" s="318">
        <v>4</v>
      </c>
      <c r="AA6" s="318">
        <v>4</v>
      </c>
      <c r="AB6" s="318">
        <f>IF(AC6/8=ROUNDDOWN(AC6/8,0),AC6/8,ROUNDDOWN(AC6/8,0)+1)</f>
        <v>2</v>
      </c>
      <c r="AC6" s="320">
        <f>SUM(Y6:AA6)</f>
        <v>11</v>
      </c>
    </row>
    <row r="7" spans="1:29" ht="22.5" customHeight="1" thickBot="1">
      <c r="A7" s="236">
        <f>L7+T11</f>
        <v>10</v>
      </c>
      <c r="B7" s="237">
        <f>M7+U11</f>
        <v>221</v>
      </c>
      <c r="C7" s="62"/>
      <c r="D7" s="29" t="str">
        <f t="shared" ref="D7:D23" si="1">SUBSTITUTE(E7,"　","")&amp;"中"</f>
        <v>港中</v>
      </c>
      <c r="E7" s="242" t="s">
        <v>318</v>
      </c>
      <c r="F7" s="280">
        <f>VLOOKUP($D7,中!$C$4:$AS$45,35,FALSE)</f>
        <v>3</v>
      </c>
      <c r="G7" s="281">
        <f>VLOOKUP($D7,中!$C$7:$AS$48,5,FALSE)</f>
        <v>73</v>
      </c>
      <c r="H7" s="68">
        <f>VLOOKUP($D7,中!$C$4:$AS$45,36,FALSE)</f>
        <v>2</v>
      </c>
      <c r="I7" s="68">
        <f>VLOOKUP($D7,中!$C$7:$AS$48,6,FALSE)</f>
        <v>70</v>
      </c>
      <c r="J7" s="68">
        <f>VLOOKUP($D7,中!$C$4:$AS$45,37,FALSE)</f>
        <v>2</v>
      </c>
      <c r="K7" s="267">
        <f>VLOOKUP($D7,中!$C$7:$AS$48,7,FALSE)</f>
        <v>62</v>
      </c>
      <c r="L7" s="50">
        <f t="shared" si="0"/>
        <v>7</v>
      </c>
      <c r="M7" s="246">
        <f t="shared" si="0"/>
        <v>205</v>
      </c>
      <c r="N7" s="50"/>
      <c r="O7" s="424"/>
      <c r="P7" s="288" t="s">
        <v>285</v>
      </c>
      <c r="Q7" s="355">
        <v>1</v>
      </c>
      <c r="R7" s="355">
        <v>1</v>
      </c>
      <c r="S7" s="355">
        <v>2</v>
      </c>
      <c r="T7" s="355">
        <f>IF(U7/8=ROUNDDOWN(U7/8,0),U7/8,ROUNDDOWN(U7/8,0)+1)</f>
        <v>1</v>
      </c>
      <c r="U7" s="292">
        <f>SUM(Q7:S7)</f>
        <v>4</v>
      </c>
      <c r="V7" s="372"/>
      <c r="W7" s="477"/>
      <c r="X7" s="293" t="s">
        <v>285</v>
      </c>
      <c r="Y7" s="294">
        <v>5</v>
      </c>
      <c r="Z7" s="294">
        <v>2</v>
      </c>
      <c r="AA7" s="294">
        <v>1</v>
      </c>
      <c r="AB7" s="294">
        <f>IF(AC7/8=ROUNDDOWN(AC7/8,0),AC7/8,ROUNDDOWN(AC7/8,0)+1)</f>
        <v>1</v>
      </c>
      <c r="AC7" s="295">
        <f>SUM(Y7:AA7)</f>
        <v>8</v>
      </c>
    </row>
    <row r="8" spans="1:29" ht="22.5" customHeight="1" thickTop="1" thickBot="1">
      <c r="A8" s="238">
        <f>L8+T15</f>
        <v>19</v>
      </c>
      <c r="B8" s="239">
        <f>M8+U15</f>
        <v>528</v>
      </c>
      <c r="C8" s="62"/>
      <c r="D8" s="29" t="str">
        <f t="shared" si="1"/>
        <v>巴中</v>
      </c>
      <c r="E8" s="244" t="s">
        <v>353</v>
      </c>
      <c r="F8" s="83">
        <f>VLOOKUP($D8,中!$C$4:$AS$45,35,FALSE)</f>
        <v>5</v>
      </c>
      <c r="G8" s="68">
        <f>VLOOKUP($D8,中!$C$7:$AS$48,5,FALSE)</f>
        <v>173</v>
      </c>
      <c r="H8" s="73">
        <f>VLOOKUP($D8,中!$C$4:$AS$45,36,FALSE)</f>
        <v>4</v>
      </c>
      <c r="I8" s="68">
        <f>VLOOKUP($D8,中!$C$7:$AS$48,6,FALSE)</f>
        <v>156</v>
      </c>
      <c r="J8" s="68">
        <f>VLOOKUP($D8,中!$C$4:$AS$45,37,FALSE)</f>
        <v>5</v>
      </c>
      <c r="K8" s="267">
        <f>VLOOKUP($D8,中!$C$7:$AS$48,7,FALSE)</f>
        <v>176</v>
      </c>
      <c r="L8" s="74">
        <f t="shared" si="0"/>
        <v>14</v>
      </c>
      <c r="M8" s="245">
        <f t="shared" si="0"/>
        <v>505</v>
      </c>
      <c r="N8" s="50"/>
      <c r="O8" s="485"/>
      <c r="P8" s="354" t="s">
        <v>287</v>
      </c>
      <c r="Q8" s="340">
        <f>SUM(Q6:Q7)</f>
        <v>3</v>
      </c>
      <c r="R8" s="340">
        <f t="shared" ref="R8:U8" si="2">SUM(R6:R7)</f>
        <v>1</v>
      </c>
      <c r="S8" s="340">
        <f t="shared" si="2"/>
        <v>3</v>
      </c>
      <c r="T8" s="340">
        <f t="shared" si="2"/>
        <v>2</v>
      </c>
      <c r="U8" s="332">
        <f t="shared" si="2"/>
        <v>7</v>
      </c>
      <c r="V8" s="404"/>
      <c r="W8" s="478"/>
      <c r="X8" s="354" t="s">
        <v>287</v>
      </c>
      <c r="Y8" s="340">
        <f>SUM(Y6:Y7)</f>
        <v>8</v>
      </c>
      <c r="Z8" s="340">
        <f>SUM(Z6:Z7)</f>
        <v>6</v>
      </c>
      <c r="AA8" s="340">
        <f>SUM(AA6:AA7)</f>
        <v>5</v>
      </c>
      <c r="AB8" s="340">
        <f>SUM(AB6:AB7)</f>
        <v>3</v>
      </c>
      <c r="AC8" s="334">
        <f>SUM(AC6:AC7)</f>
        <v>19</v>
      </c>
    </row>
    <row r="9" spans="1:29" ht="22.5" customHeight="1" thickBot="1">
      <c r="A9" s="238">
        <f>L9+T18</f>
        <v>10</v>
      </c>
      <c r="B9" s="239">
        <f>M9+U18</f>
        <v>222</v>
      </c>
      <c r="C9" s="62"/>
      <c r="D9" s="29" t="str">
        <f t="shared" si="1"/>
        <v>深堀中</v>
      </c>
      <c r="E9" s="234" t="s">
        <v>355</v>
      </c>
      <c r="F9" s="71">
        <f>VLOOKUP($D9,中!$C$4:$AS$45,35,FALSE)</f>
        <v>2</v>
      </c>
      <c r="G9" s="71">
        <f>VLOOKUP($D9,中!$C$7:$AS$48,5,FALSE)</f>
        <v>59</v>
      </c>
      <c r="H9" s="68">
        <f>VLOOKUP($D9,中!$C$4:$AS$45,36,FALSE)</f>
        <v>2</v>
      </c>
      <c r="I9" s="68">
        <f>VLOOKUP($D9,中!$C$7:$AS$48,6,FALSE)</f>
        <v>67</v>
      </c>
      <c r="J9" s="68">
        <f>VLOOKUP($D9,中!$C$4:$AS$45,37,FALSE)</f>
        <v>2</v>
      </c>
      <c r="K9" s="267">
        <f>VLOOKUP($D9,中!$C$7:$AS$48,7,FALSE)</f>
        <v>73</v>
      </c>
      <c r="L9" s="70">
        <f t="shared" si="0"/>
        <v>6</v>
      </c>
      <c r="M9" s="247">
        <f t="shared" si="0"/>
        <v>199</v>
      </c>
      <c r="N9" s="50"/>
      <c r="O9" s="476" t="s">
        <v>318</v>
      </c>
      <c r="P9" s="371" t="s">
        <v>281</v>
      </c>
      <c r="Q9" s="316">
        <v>2</v>
      </c>
      <c r="R9" s="316">
        <v>2</v>
      </c>
      <c r="S9" s="316">
        <v>1</v>
      </c>
      <c r="T9" s="316">
        <f>IF(U9/8=ROUNDDOWN(U9/8,0),U9/8,ROUNDDOWN(U9/8,0)+1)</f>
        <v>1</v>
      </c>
      <c r="U9" s="348">
        <f>SUM(Q9:S9)</f>
        <v>5</v>
      </c>
      <c r="V9" s="372"/>
      <c r="W9" s="423" t="s">
        <v>352</v>
      </c>
      <c r="X9" s="373" t="s">
        <v>281</v>
      </c>
      <c r="Y9" s="318">
        <v>3</v>
      </c>
      <c r="Z9" s="318">
        <v>1</v>
      </c>
      <c r="AA9" s="318">
        <v>1</v>
      </c>
      <c r="AB9" s="318">
        <f>IF(AC9/8=ROUNDDOWN(AC9/8,0),AC9/8,ROUNDDOWN(AC9/8,0)+1)</f>
        <v>1</v>
      </c>
      <c r="AC9" s="320">
        <f>SUM(Y9:AA9)</f>
        <v>5</v>
      </c>
    </row>
    <row r="10" spans="1:29" ht="22.5" customHeight="1" thickBot="1">
      <c r="A10" s="238">
        <f>L10+T21</f>
        <v>12</v>
      </c>
      <c r="B10" s="239">
        <f>M10+U21</f>
        <v>295</v>
      </c>
      <c r="C10" s="62"/>
      <c r="D10" s="29" t="str">
        <f t="shared" si="1"/>
        <v>湯川中</v>
      </c>
      <c r="E10" s="234" t="s">
        <v>310</v>
      </c>
      <c r="F10" s="280">
        <f>VLOOKUP($D10,中!$C$4:$AS$45,35,FALSE)</f>
        <v>3</v>
      </c>
      <c r="G10" s="281">
        <f>VLOOKUP($D10,中!$C$7:$AS$48,5,FALSE)</f>
        <v>77</v>
      </c>
      <c r="H10" s="68">
        <f>VLOOKUP($D10,中!$C$4:$AS$45,36,FALSE)</f>
        <v>3</v>
      </c>
      <c r="I10" s="68">
        <f>VLOOKUP($D10,中!$C$7:$AS$48,6,FALSE)</f>
        <v>99</v>
      </c>
      <c r="J10" s="68">
        <f>VLOOKUP($D10,中!$C$4:$AS$45,37,FALSE)</f>
        <v>3</v>
      </c>
      <c r="K10" s="267">
        <f>VLOOKUP($D10,中!$C$7:$AS$48,7,FALSE)</f>
        <v>99</v>
      </c>
      <c r="L10" s="70">
        <f t="shared" si="0"/>
        <v>9</v>
      </c>
      <c r="M10" s="247">
        <f t="shared" si="0"/>
        <v>275</v>
      </c>
      <c r="N10" s="50"/>
      <c r="O10" s="477"/>
      <c r="P10" s="293" t="s">
        <v>285</v>
      </c>
      <c r="Q10" s="294">
        <v>3</v>
      </c>
      <c r="R10" s="294">
        <v>4</v>
      </c>
      <c r="S10" s="294">
        <v>4</v>
      </c>
      <c r="T10" s="294">
        <f>IF(U10/8=ROUNDDOWN(U10/8,0),U10/8,ROUNDDOWN(U10/8,0)+1)</f>
        <v>2</v>
      </c>
      <c r="U10" s="295">
        <f>SUM(Q10:S10)</f>
        <v>11</v>
      </c>
      <c r="V10" s="372"/>
      <c r="W10" s="424"/>
      <c r="X10" s="293" t="s">
        <v>285</v>
      </c>
      <c r="Y10" s="294">
        <v>2</v>
      </c>
      <c r="Z10" s="294">
        <v>5</v>
      </c>
      <c r="AA10" s="294">
        <v>2</v>
      </c>
      <c r="AB10" s="294">
        <f>IF(AC10/8=ROUNDDOWN(AC10/8,0),AC10/8,ROUNDDOWN(AC10/8,0)+1)</f>
        <v>2</v>
      </c>
      <c r="AC10" s="295">
        <f>SUM(Y10:AA10)</f>
        <v>9</v>
      </c>
    </row>
    <row r="11" spans="1:29" ht="22.5" customHeight="1" thickTop="1" thickBot="1">
      <c r="A11" s="238">
        <f>L11+T24</f>
        <v>10</v>
      </c>
      <c r="B11" s="239">
        <f>M11+U24</f>
        <v>251</v>
      </c>
      <c r="C11" s="62"/>
      <c r="D11" s="29" t="str">
        <f t="shared" si="1"/>
        <v>戸倉中</v>
      </c>
      <c r="E11" s="234" t="s">
        <v>356</v>
      </c>
      <c r="F11" s="68">
        <f>VLOOKUP($D11,中!$C$4:$AS$45,35,FALSE)</f>
        <v>2</v>
      </c>
      <c r="G11" s="68">
        <f>VLOOKUP($D11,中!$C$7:$AS$48,5,FALSE)</f>
        <v>68</v>
      </c>
      <c r="H11" s="68">
        <f>VLOOKUP($D11,中!$C$4:$AS$45,36,FALSE)</f>
        <v>3</v>
      </c>
      <c r="I11" s="68">
        <f>VLOOKUP($D11,中!$C$7:$AS$48,6,FALSE)</f>
        <v>86</v>
      </c>
      <c r="J11" s="68">
        <f>VLOOKUP($D11,中!$C$4:$AS$45,37,FALSE)</f>
        <v>3</v>
      </c>
      <c r="K11" s="267">
        <f>VLOOKUP($D11,中!$C$7:$AS$48,7,FALSE)</f>
        <v>90</v>
      </c>
      <c r="L11" s="70">
        <f t="shared" si="0"/>
        <v>8</v>
      </c>
      <c r="M11" s="247">
        <f t="shared" si="0"/>
        <v>244</v>
      </c>
      <c r="N11" s="50"/>
      <c r="O11" s="478"/>
      <c r="P11" s="354" t="s">
        <v>287</v>
      </c>
      <c r="Q11" s="340">
        <f>SUM(Q9:Q10)</f>
        <v>5</v>
      </c>
      <c r="R11" s="340">
        <f>SUM(R9:R10)</f>
        <v>6</v>
      </c>
      <c r="S11" s="340">
        <f>SUM(S9:S10)</f>
        <v>5</v>
      </c>
      <c r="T11" s="340">
        <f>SUM(T9:T10)</f>
        <v>3</v>
      </c>
      <c r="U11" s="334">
        <f>SUM(U9:U10)</f>
        <v>16</v>
      </c>
      <c r="V11" s="372"/>
      <c r="W11" s="425"/>
      <c r="X11" s="354" t="s">
        <v>287</v>
      </c>
      <c r="Y11" s="340">
        <f>SUM(Y9:Y10)</f>
        <v>5</v>
      </c>
      <c r="Z11" s="340">
        <f>SUM(Z9:Z10)</f>
        <v>6</v>
      </c>
      <c r="AA11" s="340">
        <f>SUM(AA9:AA10)</f>
        <v>3</v>
      </c>
      <c r="AB11" s="340">
        <f>SUM(AB9:AB10)</f>
        <v>3</v>
      </c>
      <c r="AC11" s="334">
        <f>SUM(AC9:AC10)</f>
        <v>14</v>
      </c>
    </row>
    <row r="12" spans="1:29" ht="22.5" customHeight="1" thickBot="1">
      <c r="A12" s="238">
        <f>L12+T28</f>
        <v>5</v>
      </c>
      <c r="B12" s="239">
        <f>M12+U28</f>
        <v>65</v>
      </c>
      <c r="C12" s="62"/>
      <c r="D12" s="29" t="str">
        <f t="shared" si="1"/>
        <v>旭岡中</v>
      </c>
      <c r="E12" s="234" t="s">
        <v>315</v>
      </c>
      <c r="F12" s="69">
        <f>VLOOKUP($D12,中!$C$4:$AS$45,35,FALSE)</f>
        <v>1</v>
      </c>
      <c r="G12" s="69">
        <f>VLOOKUP($D12,中!$C$7:$AS$48,5,FALSE)</f>
        <v>16</v>
      </c>
      <c r="H12" s="69">
        <f>VLOOKUP($D12,中!$C$4:$AS$45,36,FALSE)</f>
        <v>1</v>
      </c>
      <c r="I12" s="69">
        <f>VLOOKUP($D12,中!$C$7:$AS$48,6,FALSE)</f>
        <v>24</v>
      </c>
      <c r="J12" s="68">
        <f>VLOOKUP($D12,中!$C$4:$AS$45,37,FALSE)</f>
        <v>1</v>
      </c>
      <c r="K12" s="267">
        <f>VLOOKUP($D12,中!$C$7:$AS$48,7,FALSE)</f>
        <v>20</v>
      </c>
      <c r="L12" s="70">
        <f t="shared" si="0"/>
        <v>3</v>
      </c>
      <c r="M12" s="247">
        <f t="shared" si="0"/>
        <v>60</v>
      </c>
      <c r="N12" s="50"/>
      <c r="O12" s="423" t="s">
        <v>353</v>
      </c>
      <c r="P12" s="371" t="s">
        <v>281</v>
      </c>
      <c r="Q12" s="316">
        <v>2</v>
      </c>
      <c r="R12" s="316">
        <v>4</v>
      </c>
      <c r="S12" s="316">
        <v>4</v>
      </c>
      <c r="T12" s="316">
        <f>IF(U12/8=ROUNDDOWN(U12/8,0),U12/8,ROUNDDOWN(U12/8,0)+1)</f>
        <v>2</v>
      </c>
      <c r="U12" s="348">
        <f>SUM(Q12:S12)</f>
        <v>10</v>
      </c>
      <c r="V12" s="372"/>
      <c r="W12" s="476" t="s">
        <v>354</v>
      </c>
      <c r="X12" s="373" t="s">
        <v>281</v>
      </c>
      <c r="Y12" s="318">
        <v>4</v>
      </c>
      <c r="Z12" s="318">
        <v>0</v>
      </c>
      <c r="AA12" s="318">
        <v>4</v>
      </c>
      <c r="AB12" s="318">
        <f>IF(AC12/8=ROUNDDOWN(AC12/8,0),AC12/8,ROUNDDOWN(AC12/8,0)+1)</f>
        <v>1</v>
      </c>
      <c r="AC12" s="320">
        <f>SUM(Y12:AA12)</f>
        <v>8</v>
      </c>
    </row>
    <row r="13" spans="1:29" ht="22.5" customHeight="1" thickTop="1" thickBot="1">
      <c r="A13" s="238">
        <f>L13+T31</f>
        <v>4</v>
      </c>
      <c r="B13" s="239">
        <f>M13+U31</f>
        <v>17</v>
      </c>
      <c r="C13" s="62"/>
      <c r="D13" s="29" t="str">
        <f t="shared" si="1"/>
        <v>鱒川中</v>
      </c>
      <c r="E13" s="234" t="s">
        <v>282</v>
      </c>
      <c r="F13" s="90">
        <f>VLOOKUP($D13,中!$C$4:$AS$45,35,FALSE)</f>
        <v>1</v>
      </c>
      <c r="G13" s="89">
        <f>VLOOKUP($D13,中!$C$7:$AS$48,5,FALSE)</f>
        <v>2</v>
      </c>
      <c r="H13" s="91">
        <f>VLOOKUP($D13,中!$C$4:$AS$45,36,FALSE)</f>
        <v>0</v>
      </c>
      <c r="I13" s="72">
        <f>VLOOKUP($D13,中!$C$7:$AS$48,6,FALSE)</f>
        <v>2</v>
      </c>
      <c r="J13" s="73">
        <f>VLOOKUP($D13,中!$C$4:$AS$45,37,FALSE)</f>
        <v>1</v>
      </c>
      <c r="K13" s="267">
        <f>VLOOKUP($D13,中!$C$7:$AS$48,7,FALSE)</f>
        <v>4</v>
      </c>
      <c r="L13" s="70">
        <f>F13+H13+J13</f>
        <v>2</v>
      </c>
      <c r="M13" s="247">
        <f t="shared" si="0"/>
        <v>8</v>
      </c>
      <c r="N13" s="50"/>
      <c r="O13" s="424"/>
      <c r="P13" s="293" t="s">
        <v>285</v>
      </c>
      <c r="Q13" s="294">
        <v>4</v>
      </c>
      <c r="R13" s="294">
        <v>3</v>
      </c>
      <c r="S13" s="294">
        <v>5</v>
      </c>
      <c r="T13" s="294">
        <f>IF(U13/8=ROUNDDOWN(U13/8,0),U13/8,ROUNDDOWN(U13/8,0)+1)</f>
        <v>2</v>
      </c>
      <c r="U13" s="295">
        <f>SUM(Q13:S13)</f>
        <v>12</v>
      </c>
      <c r="V13" s="372"/>
      <c r="W13" s="490"/>
      <c r="X13" s="293" t="s">
        <v>285</v>
      </c>
      <c r="Y13" s="294">
        <v>4</v>
      </c>
      <c r="Z13" s="294">
        <v>2</v>
      </c>
      <c r="AA13" s="294">
        <v>2</v>
      </c>
      <c r="AB13" s="294">
        <f>IF(AC13/8=ROUNDDOWN(AC13/8,0),AC13/8,ROUNDDOWN(AC13/8,0)+1)</f>
        <v>1</v>
      </c>
      <c r="AC13" s="295">
        <f>SUM(Y13:AA13)</f>
        <v>8</v>
      </c>
    </row>
    <row r="14" spans="1:29" ht="22.5" customHeight="1" thickTop="1" thickBot="1">
      <c r="A14" s="238">
        <f>L14+T33</f>
        <v>4</v>
      </c>
      <c r="B14" s="239">
        <f>M14+U33</f>
        <v>30</v>
      </c>
      <c r="C14" s="62"/>
      <c r="D14" s="29" t="str">
        <f t="shared" si="1"/>
        <v>銭亀沢中</v>
      </c>
      <c r="E14" s="234" t="s">
        <v>358</v>
      </c>
      <c r="F14" s="71">
        <f>VLOOKUP($D14,中!$C$4:$AS$45,35,FALSE)</f>
        <v>1</v>
      </c>
      <c r="G14" s="71">
        <f>VLOOKUP($D14,中!$C$7:$AS$48,5,FALSE)</f>
        <v>12</v>
      </c>
      <c r="H14" s="71">
        <f>VLOOKUP($D14,中!$C$4:$AS$45,36,FALSE)</f>
        <v>1</v>
      </c>
      <c r="I14" s="71">
        <f>VLOOKUP($D14,中!$C$7:$AS$48,6,FALSE)</f>
        <v>9</v>
      </c>
      <c r="J14" s="68">
        <f>VLOOKUP($D14,中!$C$4:$AS$45,37,FALSE)</f>
        <v>1</v>
      </c>
      <c r="K14" s="267">
        <f>VLOOKUP($D14,中!$C$7:$AS$48,7,FALSE)</f>
        <v>5</v>
      </c>
      <c r="L14" s="70">
        <f t="shared" si="0"/>
        <v>3</v>
      </c>
      <c r="M14" s="247">
        <f t="shared" si="0"/>
        <v>26</v>
      </c>
      <c r="N14" s="50"/>
      <c r="O14" s="424"/>
      <c r="P14" s="251" t="s">
        <v>360</v>
      </c>
      <c r="Q14" s="252">
        <v>1</v>
      </c>
      <c r="R14" s="252"/>
      <c r="S14" s="252"/>
      <c r="T14" s="252">
        <f>IF(U14/8=ROUNDDOWN(U14/8,0),U14/8,ROUNDDOWN(U14/8,0)+1)</f>
        <v>1</v>
      </c>
      <c r="U14" s="253">
        <f>SUM(Q14:S14)</f>
        <v>1</v>
      </c>
      <c r="V14" s="372"/>
      <c r="W14" s="491"/>
      <c r="X14" s="354" t="s">
        <v>287</v>
      </c>
      <c r="Y14" s="340">
        <f>SUM(Y12:Y13)</f>
        <v>8</v>
      </c>
      <c r="Z14" s="340">
        <f>SUM(Z12:Z13)</f>
        <v>2</v>
      </c>
      <c r="AA14" s="340">
        <f>SUM(AA12:AA13)</f>
        <v>6</v>
      </c>
      <c r="AB14" s="340">
        <f>SUM(AB12:AB13)</f>
        <v>2</v>
      </c>
      <c r="AC14" s="334">
        <f>SUM(AC12:AC13)</f>
        <v>16</v>
      </c>
    </row>
    <row r="15" spans="1:29" ht="22.5" customHeight="1" thickTop="1" thickBot="1">
      <c r="A15" s="238">
        <f>L15+AB8</f>
        <v>12</v>
      </c>
      <c r="B15" s="239">
        <f>M15+AC8</f>
        <v>266</v>
      </c>
      <c r="C15" s="62"/>
      <c r="D15" s="29" t="str">
        <f t="shared" si="1"/>
        <v>赤川中</v>
      </c>
      <c r="E15" s="234" t="s">
        <v>317</v>
      </c>
      <c r="F15" s="280">
        <f>VLOOKUP($D15,中!$C$4:$AS$45,35,FALSE)</f>
        <v>3</v>
      </c>
      <c r="G15" s="281">
        <f>VLOOKUP($D15,中!$C$7:$AS$48,5,FALSE)</f>
        <v>79</v>
      </c>
      <c r="H15" s="68">
        <f>VLOOKUP($D15,中!$C$4:$AS$45,36,FALSE)</f>
        <v>3</v>
      </c>
      <c r="I15" s="68">
        <f>VLOOKUP($D15,中!$C$7:$AS$48,6,FALSE)</f>
        <v>87</v>
      </c>
      <c r="J15" s="68">
        <f>VLOOKUP($D15,中!$C$4:$AS$45,37,FALSE)</f>
        <v>3</v>
      </c>
      <c r="K15" s="267">
        <f>VLOOKUP($D15,中!$C$7:$AS$48,7,FALSE)</f>
        <v>81</v>
      </c>
      <c r="L15" s="70">
        <f t="shared" si="0"/>
        <v>9</v>
      </c>
      <c r="M15" s="247">
        <f t="shared" si="0"/>
        <v>247</v>
      </c>
      <c r="N15" s="50"/>
      <c r="O15" s="425"/>
      <c r="P15" s="354" t="s">
        <v>287</v>
      </c>
      <c r="Q15" s="340">
        <f>SUM(Q12:Q14)</f>
        <v>7</v>
      </c>
      <c r="R15" s="340">
        <f t="shared" ref="R15:T15" si="3">SUM(R12:R14)</f>
        <v>7</v>
      </c>
      <c r="S15" s="340">
        <f t="shared" si="3"/>
        <v>9</v>
      </c>
      <c r="T15" s="340">
        <f t="shared" si="3"/>
        <v>5</v>
      </c>
      <c r="U15" s="340">
        <f>SUM(U12:U14)</f>
        <v>23</v>
      </c>
      <c r="V15" s="372"/>
      <c r="W15" s="476" t="s">
        <v>357</v>
      </c>
      <c r="X15" s="373" t="s">
        <v>298</v>
      </c>
      <c r="Y15" s="318">
        <v>5</v>
      </c>
      <c r="Z15" s="318">
        <v>9</v>
      </c>
      <c r="AA15" s="318">
        <v>6</v>
      </c>
      <c r="AB15" s="318">
        <f>IF(AC15/8=ROUNDDOWN(AC15/8,0),AC15/8,ROUNDDOWN(AC15/8,0)+1)</f>
        <v>3</v>
      </c>
      <c r="AC15" s="320">
        <f>SUM(Y15:AA15)</f>
        <v>20</v>
      </c>
    </row>
    <row r="16" spans="1:29" ht="22.5" customHeight="1" thickBot="1">
      <c r="A16" s="238">
        <f>L16+AB11</f>
        <v>18</v>
      </c>
      <c r="B16" s="239">
        <f>M16+AC11</f>
        <v>518</v>
      </c>
      <c r="C16" s="62"/>
      <c r="D16" s="29" t="str">
        <f t="shared" si="1"/>
        <v>桔梗中</v>
      </c>
      <c r="E16" s="234" t="s">
        <v>352</v>
      </c>
      <c r="F16" s="280">
        <f>VLOOKUP($D16,中!$C$4:$AS$45,35,FALSE)</f>
        <v>5</v>
      </c>
      <c r="G16" s="281">
        <f>VLOOKUP($D16,中!$C$7:$AS$48,5,FALSE)</f>
        <v>149</v>
      </c>
      <c r="H16" s="73">
        <f>VLOOKUP($D16,中!$C$4:$AS$45,36,FALSE)</f>
        <v>5</v>
      </c>
      <c r="I16" s="68">
        <f>VLOOKUP($D16,中!$C$7:$AS$48,6,FALSE)</f>
        <v>181</v>
      </c>
      <c r="J16" s="68">
        <f>VLOOKUP($D16,中!$C$4:$AS$45,37,FALSE)</f>
        <v>5</v>
      </c>
      <c r="K16" s="267">
        <f>VLOOKUP($D16,中!$C$7:$AS$48,7,FALSE)</f>
        <v>174</v>
      </c>
      <c r="L16" s="70">
        <f t="shared" si="0"/>
        <v>15</v>
      </c>
      <c r="M16" s="247">
        <f t="shared" si="0"/>
        <v>504</v>
      </c>
      <c r="N16" s="50"/>
      <c r="O16" s="476" t="s">
        <v>305</v>
      </c>
      <c r="P16" s="373" t="s">
        <v>281</v>
      </c>
      <c r="Q16" s="318">
        <v>6</v>
      </c>
      <c r="R16" s="318">
        <v>4</v>
      </c>
      <c r="S16" s="318">
        <v>0</v>
      </c>
      <c r="T16" s="318">
        <f>IF(U16/8=ROUNDDOWN(U16/8,0),U16/8,ROUNDDOWN(U16/8,0)+1)</f>
        <v>2</v>
      </c>
      <c r="U16" s="320">
        <f>SUM(Q16:S16)</f>
        <v>10</v>
      </c>
      <c r="V16" s="372"/>
      <c r="W16" s="477"/>
      <c r="X16" s="293" t="s">
        <v>284</v>
      </c>
      <c r="Y16" s="294">
        <v>5</v>
      </c>
      <c r="Z16" s="294">
        <v>6</v>
      </c>
      <c r="AA16" s="294">
        <v>7</v>
      </c>
      <c r="AB16" s="294">
        <f>IF(AC16/8=ROUNDDOWN(AC16/8,0),AC16/8,ROUNDDOWN(AC16/8,0)+1)</f>
        <v>3</v>
      </c>
      <c r="AC16" s="295">
        <f>SUM(Y16:AA16)</f>
        <v>18</v>
      </c>
    </row>
    <row r="17" spans="1:34" ht="22.5" customHeight="1" thickTop="1" thickBot="1">
      <c r="A17" s="238">
        <f>L17+AB14</f>
        <v>14</v>
      </c>
      <c r="B17" s="239">
        <f>M17+AC14</f>
        <v>460</v>
      </c>
      <c r="C17" s="62"/>
      <c r="D17" s="29" t="str">
        <f t="shared" si="1"/>
        <v>亀田中</v>
      </c>
      <c r="E17" s="242" t="s">
        <v>314</v>
      </c>
      <c r="F17" s="83">
        <f>VLOOKUP($D17,中!$C$4:$AS$45,35,FALSE)</f>
        <v>4</v>
      </c>
      <c r="G17" s="68">
        <f>VLOOKUP($D17,中!$C$7:$AS$48,5,FALSE)</f>
        <v>140</v>
      </c>
      <c r="H17" s="73">
        <f>VLOOKUP($D17,中!$C$4:$AS$45,36,FALSE)</f>
        <v>4</v>
      </c>
      <c r="I17" s="68">
        <f>VLOOKUP($D17,中!$C$7:$AS$48,6,FALSE)</f>
        <v>150</v>
      </c>
      <c r="J17" s="68">
        <f>VLOOKUP($D17,中!$C$4:$AS$45,37,FALSE)</f>
        <v>4</v>
      </c>
      <c r="K17" s="267">
        <f>VLOOKUP($D17,中!$C$7:$AS$48,7,FALSE)</f>
        <v>154</v>
      </c>
      <c r="L17" s="70">
        <f t="shared" si="0"/>
        <v>12</v>
      </c>
      <c r="M17" s="247">
        <f t="shared" si="0"/>
        <v>444</v>
      </c>
      <c r="N17" s="50"/>
      <c r="O17" s="477"/>
      <c r="P17" s="293" t="s">
        <v>285</v>
      </c>
      <c r="Q17" s="294">
        <v>6</v>
      </c>
      <c r="R17" s="294">
        <v>5</v>
      </c>
      <c r="S17" s="294">
        <v>2</v>
      </c>
      <c r="T17" s="294">
        <f>IF(U17/8=ROUNDDOWN(U17/8,0),U17/8,ROUNDDOWN(U17/8,0)+1)</f>
        <v>2</v>
      </c>
      <c r="U17" s="295">
        <f>SUM(Q17:S17)</f>
        <v>13</v>
      </c>
      <c r="V17" s="372"/>
      <c r="W17" s="478"/>
      <c r="X17" s="354" t="s">
        <v>287</v>
      </c>
      <c r="Y17" s="340">
        <f>SUM(Y15:Y16)</f>
        <v>10</v>
      </c>
      <c r="Z17" s="340">
        <f>SUM(Z15:Z16)</f>
        <v>15</v>
      </c>
      <c r="AA17" s="340">
        <f>SUM(AA15:AA16)</f>
        <v>13</v>
      </c>
      <c r="AB17" s="340">
        <f>SUM(AB15:AB16)</f>
        <v>6</v>
      </c>
      <c r="AC17" s="334">
        <f>SUM(AC15:AC16)</f>
        <v>38</v>
      </c>
    </row>
    <row r="18" spans="1:34" ht="22.5" customHeight="1" thickTop="1" thickBot="1">
      <c r="A18" s="238">
        <f>L18+AB17</f>
        <v>20</v>
      </c>
      <c r="B18" s="239">
        <f>M18+AC17</f>
        <v>511</v>
      </c>
      <c r="C18" s="62"/>
      <c r="D18" s="29" t="str">
        <f t="shared" si="1"/>
        <v>五稜郭中</v>
      </c>
      <c r="E18" s="244" t="s">
        <v>357</v>
      </c>
      <c r="F18" s="280">
        <f>VLOOKUP($D18,中!$C$4:$AS$45,35,FALSE)</f>
        <v>5</v>
      </c>
      <c r="G18" s="281">
        <f>VLOOKUP($D18,中!$C$7:$AS$48,5,FALSE)</f>
        <v>152</v>
      </c>
      <c r="H18" s="73">
        <f>VLOOKUP($D18,中!$C$4:$AS$45,36,FALSE)</f>
        <v>5</v>
      </c>
      <c r="I18" s="68">
        <f>VLOOKUP($D18,中!$C$7:$AS$48,6,FALSE)</f>
        <v>161</v>
      </c>
      <c r="J18" s="68">
        <f>VLOOKUP($D18,中!$C$4:$AS$45,37,FALSE)</f>
        <v>4</v>
      </c>
      <c r="K18" s="267">
        <f>VLOOKUP($D18,中!$C$7:$AS$48,7,FALSE)</f>
        <v>160</v>
      </c>
      <c r="L18" s="73">
        <f t="shared" si="0"/>
        <v>14</v>
      </c>
      <c r="M18" s="245">
        <f t="shared" si="0"/>
        <v>473</v>
      </c>
      <c r="N18" s="50"/>
      <c r="O18" s="478"/>
      <c r="P18" s="354" t="s">
        <v>287</v>
      </c>
      <c r="Q18" s="340">
        <f>SUM(Q16:Q17)</f>
        <v>12</v>
      </c>
      <c r="R18" s="340">
        <f>SUM(R16:R17)</f>
        <v>9</v>
      </c>
      <c r="S18" s="340">
        <f>SUM(S16:S17)</f>
        <v>2</v>
      </c>
      <c r="T18" s="340">
        <f>SUM(T16:T17)</f>
        <v>4</v>
      </c>
      <c r="U18" s="334">
        <f>SUM(U16:U17)</f>
        <v>23</v>
      </c>
      <c r="V18" s="372"/>
      <c r="W18" s="423" t="s">
        <v>359</v>
      </c>
      <c r="X18" s="371" t="s">
        <v>281</v>
      </c>
      <c r="Y18" s="316">
        <v>4</v>
      </c>
      <c r="Z18" s="316">
        <v>0</v>
      </c>
      <c r="AA18" s="316">
        <v>4</v>
      </c>
      <c r="AB18" s="316">
        <f>IF(AC18/8=ROUNDDOWN(AC18/8,0),AC18/8,ROUNDDOWN(AC18/8,0)+1)</f>
        <v>1</v>
      </c>
      <c r="AC18" s="348">
        <f>SUM(Y18:AA18)</f>
        <v>8</v>
      </c>
    </row>
    <row r="19" spans="1:34" ht="22.5" customHeight="1" thickBot="1">
      <c r="A19" s="238">
        <f>L19+AB21</f>
        <v>16</v>
      </c>
      <c r="B19" s="239">
        <f>M19+AC21</f>
        <v>495</v>
      </c>
      <c r="C19" s="62"/>
      <c r="D19" s="29" t="str">
        <f t="shared" si="1"/>
        <v>本通中</v>
      </c>
      <c r="E19" s="234" t="s">
        <v>327</v>
      </c>
      <c r="F19" s="280">
        <f>VLOOKUP($D19,中!$C$4:$AS$45,35,FALSE)</f>
        <v>5</v>
      </c>
      <c r="G19" s="281">
        <f>VLOOKUP($D19,中!$C$7:$AS$48,5,FALSE)</f>
        <v>145</v>
      </c>
      <c r="H19" s="73">
        <f>VLOOKUP($D19,中!$C$4:$AS$45,36,FALSE)</f>
        <v>4</v>
      </c>
      <c r="I19" s="68">
        <f>VLOOKUP($D19,中!$C$7:$AS$48,6,FALSE)</f>
        <v>159</v>
      </c>
      <c r="J19" s="68">
        <f>VLOOKUP($D19,中!$C$4:$AS$45,37,FALSE)</f>
        <v>5</v>
      </c>
      <c r="K19" s="267">
        <f>VLOOKUP($D19,中!$C$7:$AS$48,7,FALSE)</f>
        <v>176</v>
      </c>
      <c r="L19" s="70">
        <f t="shared" si="0"/>
        <v>14</v>
      </c>
      <c r="M19" s="247">
        <f t="shared" si="0"/>
        <v>480</v>
      </c>
      <c r="N19" s="50"/>
      <c r="O19" s="476" t="s">
        <v>310</v>
      </c>
      <c r="P19" s="373" t="s">
        <v>298</v>
      </c>
      <c r="Q19" s="318">
        <v>6</v>
      </c>
      <c r="R19" s="318">
        <v>2</v>
      </c>
      <c r="S19" s="318">
        <v>4</v>
      </c>
      <c r="T19" s="318">
        <f>IF(U19/8=ROUNDDOWN(U19/8,0),U19/8,ROUNDDOWN(U19/8,0)+1)</f>
        <v>2</v>
      </c>
      <c r="U19" s="320">
        <f>SUM(Q19:S19)</f>
        <v>12</v>
      </c>
      <c r="V19" s="372"/>
      <c r="W19" s="424"/>
      <c r="X19" s="406" t="s">
        <v>285</v>
      </c>
      <c r="Y19" s="399">
        <v>0</v>
      </c>
      <c r="Z19" s="399">
        <v>3</v>
      </c>
      <c r="AA19" s="399">
        <v>4</v>
      </c>
      <c r="AB19" s="399">
        <f>IF(AC19/8=ROUNDDOWN(AC19/8,0),AC19/8,ROUNDDOWN(AC19/8,0)+1)</f>
        <v>1</v>
      </c>
      <c r="AC19" s="407">
        <f>SUM(Y19:AA19)</f>
        <v>7</v>
      </c>
    </row>
    <row r="20" spans="1:34" ht="22.5" customHeight="1" thickBot="1">
      <c r="A20" s="238">
        <f>L20+AB24</f>
        <v>8</v>
      </c>
      <c r="B20" s="239">
        <f>M20+AC24</f>
        <v>201</v>
      </c>
      <c r="C20" s="62"/>
      <c r="D20" s="29" t="str">
        <f t="shared" si="1"/>
        <v>北中</v>
      </c>
      <c r="E20" s="234" t="s">
        <v>361</v>
      </c>
      <c r="F20" s="71">
        <f>VLOOKUP($D20,中!$C$4:$AS$45,35,FALSE)</f>
        <v>2</v>
      </c>
      <c r="G20" s="71">
        <f>VLOOKUP($D20,中!$C$7:$AS$48,5,FALSE)</f>
        <v>58</v>
      </c>
      <c r="H20" s="68">
        <f>VLOOKUP($D20,中!$C$4:$AS$45,36,FALSE)</f>
        <v>2</v>
      </c>
      <c r="I20" s="68">
        <f>VLOOKUP($D20,中!$C$7:$AS$48,6,FALSE)</f>
        <v>68</v>
      </c>
      <c r="J20" s="68">
        <f>VLOOKUP($D20,中!$C$4:$AS$45,37,FALSE)</f>
        <v>2</v>
      </c>
      <c r="K20" s="267">
        <f>VLOOKUP($D20,中!$C$7:$AS$48,7,FALSE)</f>
        <v>66</v>
      </c>
      <c r="L20" s="70">
        <f t="shared" si="0"/>
        <v>6</v>
      </c>
      <c r="M20" s="247">
        <f t="shared" si="0"/>
        <v>192</v>
      </c>
      <c r="N20" s="50"/>
      <c r="O20" s="477"/>
      <c r="P20" s="293" t="s">
        <v>284</v>
      </c>
      <c r="Q20" s="294">
        <v>2</v>
      </c>
      <c r="R20" s="294">
        <v>2</v>
      </c>
      <c r="S20" s="294">
        <v>4</v>
      </c>
      <c r="T20" s="294">
        <f>IF(U20/8=ROUNDDOWN(U20/8,0),U20/8,ROUNDDOWN(U20/8,0)+1)</f>
        <v>1</v>
      </c>
      <c r="U20" s="295">
        <f>SUM(Q20:S20)</f>
        <v>8</v>
      </c>
      <c r="V20" s="372"/>
      <c r="W20" s="424"/>
      <c r="X20" s="406" t="s">
        <v>360</v>
      </c>
      <c r="Y20" s="399"/>
      <c r="Z20" s="399"/>
      <c r="AA20" s="399"/>
      <c r="AB20" s="399">
        <f>IF(AC20/8=ROUNDDOWN(AC20/8,0),AC20/8,ROUNDDOWN(AC20/8,0)+1)</f>
        <v>0</v>
      </c>
      <c r="AC20" s="407">
        <f>SUM(Y20:AA20)</f>
        <v>0</v>
      </c>
    </row>
    <row r="21" spans="1:34" ht="22.5" customHeight="1" thickTop="1" thickBot="1">
      <c r="A21" s="238">
        <f>L21+AB27</f>
        <v>5</v>
      </c>
      <c r="B21" s="239">
        <f>M21+AC27</f>
        <v>20</v>
      </c>
      <c r="C21" s="62"/>
      <c r="D21" s="29" t="str">
        <f t="shared" si="1"/>
        <v>恵山中</v>
      </c>
      <c r="E21" s="234" t="s">
        <v>362</v>
      </c>
      <c r="F21" s="68">
        <f>VLOOKUP($D21,中!$C$4:$AS$45,35,FALSE)</f>
        <v>1</v>
      </c>
      <c r="G21" s="68">
        <f>VLOOKUP($D21,中!$C$7:$AS$48,5,FALSE)</f>
        <v>4</v>
      </c>
      <c r="H21" s="68">
        <f>VLOOKUP($D21,中!$C$4:$AS$45,36,FALSE)</f>
        <v>1</v>
      </c>
      <c r="I21" s="68">
        <f>VLOOKUP($D21,中!$C$7:$AS$48,6,FALSE)</f>
        <v>5</v>
      </c>
      <c r="J21" s="68">
        <f>VLOOKUP($D21,中!$C$4:$AS$45,37,FALSE)</f>
        <v>1</v>
      </c>
      <c r="K21" s="267">
        <f>VLOOKUP($D21,中!$C$7:$AS$48,7,FALSE)</f>
        <v>8</v>
      </c>
      <c r="L21" s="70">
        <f t="shared" si="0"/>
        <v>3</v>
      </c>
      <c r="M21" s="247">
        <f t="shared" si="0"/>
        <v>17</v>
      </c>
      <c r="N21" s="50"/>
      <c r="O21" s="478"/>
      <c r="P21" s="354" t="s">
        <v>287</v>
      </c>
      <c r="Q21" s="340">
        <f>SUM(Q19:Q20)</f>
        <v>8</v>
      </c>
      <c r="R21" s="340">
        <f>SUM(R19:R20)</f>
        <v>4</v>
      </c>
      <c r="S21" s="340">
        <f>SUM(S19:S20)</f>
        <v>8</v>
      </c>
      <c r="T21" s="340">
        <f>SUM(T19:T20)</f>
        <v>3</v>
      </c>
      <c r="U21" s="334">
        <f>SUM(U19:U20)</f>
        <v>20</v>
      </c>
      <c r="V21" s="372"/>
      <c r="W21" s="485"/>
      <c r="X21" s="354" t="s">
        <v>287</v>
      </c>
      <c r="Y21" s="340">
        <f>SUM(Y18:Y20)</f>
        <v>4</v>
      </c>
      <c r="Z21" s="340">
        <f t="shared" ref="Z21:AC21" si="4">SUM(Z18:Z20)</f>
        <v>3</v>
      </c>
      <c r="AA21" s="340">
        <f t="shared" si="4"/>
        <v>8</v>
      </c>
      <c r="AB21" s="340">
        <f t="shared" si="4"/>
        <v>2</v>
      </c>
      <c r="AC21" s="340">
        <f t="shared" si="4"/>
        <v>15</v>
      </c>
      <c r="AH21" s="50"/>
    </row>
    <row r="22" spans="1:34" ht="22.5" customHeight="1">
      <c r="A22" s="286">
        <f>L22</f>
        <v>3</v>
      </c>
      <c r="B22" s="287">
        <f>M22</f>
        <v>6</v>
      </c>
      <c r="C22" s="62"/>
      <c r="D22" s="29" t="str">
        <f t="shared" si="1"/>
        <v>椴法華中</v>
      </c>
      <c r="E22" s="234" t="s">
        <v>330</v>
      </c>
      <c r="F22" s="68">
        <f>VLOOKUP($D22,中!$C$4:$AS$45,35,FALSE)</f>
        <v>1</v>
      </c>
      <c r="G22" s="68">
        <f>VLOOKUP($D22,中!$C$7:$AS$48,5,FALSE)</f>
        <v>2</v>
      </c>
      <c r="H22" s="68">
        <f>VLOOKUP($D22,中!$C$4:$AS$45,36,FALSE)</f>
        <v>1</v>
      </c>
      <c r="I22" s="68">
        <f>VLOOKUP($D22,中!$C$7:$AS$48,6,FALSE)</f>
        <v>2</v>
      </c>
      <c r="J22" s="68">
        <f>VLOOKUP($D22,中!$C$4:$AS$45,37,FALSE)</f>
        <v>1</v>
      </c>
      <c r="K22" s="267">
        <f>VLOOKUP($D22,中!$C$7:$AS$48,7,FALSE)</f>
        <v>2</v>
      </c>
      <c r="L22" s="70">
        <f t="shared" si="0"/>
        <v>3</v>
      </c>
      <c r="M22" s="247">
        <f t="shared" si="0"/>
        <v>6</v>
      </c>
      <c r="N22" s="50"/>
      <c r="O22" s="476" t="s">
        <v>356</v>
      </c>
      <c r="P22" s="373" t="s">
        <v>281</v>
      </c>
      <c r="Q22" s="318">
        <v>2</v>
      </c>
      <c r="R22" s="318">
        <v>3</v>
      </c>
      <c r="S22" s="318">
        <v>1</v>
      </c>
      <c r="T22" s="318">
        <f>IF(U22/8=ROUNDDOWN(U22/8,0),U22/8,ROUNDDOWN(U22/8,0)+1)</f>
        <v>1</v>
      </c>
      <c r="U22" s="320">
        <f>SUM(Q22:S22)</f>
        <v>6</v>
      </c>
      <c r="V22" s="372"/>
      <c r="W22" s="476" t="s">
        <v>361</v>
      </c>
      <c r="X22" s="373" t="s">
        <v>281</v>
      </c>
      <c r="Y22" s="318">
        <v>2</v>
      </c>
      <c r="Z22" s="318">
        <v>1</v>
      </c>
      <c r="AA22" s="318">
        <v>0</v>
      </c>
      <c r="AB22" s="318">
        <f>IF(AC22/8=ROUNDDOWN(AC22/8,0),AC22/8,ROUNDDOWN(AC22/8,0)+1)</f>
        <v>1</v>
      </c>
      <c r="AC22" s="320">
        <f>SUM(Y22:AA22)</f>
        <v>3</v>
      </c>
    </row>
    <row r="23" spans="1:34" ht="22.5" customHeight="1" thickBot="1">
      <c r="A23" s="238">
        <f>L23+AB30</f>
        <v>5</v>
      </c>
      <c r="B23" s="239">
        <f>M23+AC30</f>
        <v>74</v>
      </c>
      <c r="C23" s="62"/>
      <c r="D23" s="29" t="str">
        <f t="shared" si="1"/>
        <v>南茅部中</v>
      </c>
      <c r="E23" s="234" t="s">
        <v>331</v>
      </c>
      <c r="F23" s="68">
        <f>VLOOKUP($D23,中!$C$4:$AS$45,35,FALSE)</f>
        <v>1</v>
      </c>
      <c r="G23" s="68">
        <f>VLOOKUP($D23,中!$C$7:$AS$48,5,FALSE)</f>
        <v>22</v>
      </c>
      <c r="H23" s="68">
        <f>VLOOKUP($D23,中!$C$4:$AS$45,36,FALSE)</f>
        <v>1</v>
      </c>
      <c r="I23" s="68">
        <f>VLOOKUP($D23,中!$C$7:$AS$48,6,FALSE)</f>
        <v>24</v>
      </c>
      <c r="J23" s="68">
        <f>VLOOKUP($D23,中!$C$4:$AS$45,37,FALSE)</f>
        <v>1</v>
      </c>
      <c r="K23" s="267">
        <f>VLOOKUP($D23,中!$C$7:$AS$48,7,FALSE)</f>
        <v>24</v>
      </c>
      <c r="L23" s="70">
        <f t="shared" si="0"/>
        <v>3</v>
      </c>
      <c r="M23" s="247">
        <f t="shared" si="0"/>
        <v>70</v>
      </c>
      <c r="N23" s="50"/>
      <c r="O23" s="477"/>
      <c r="P23" s="293" t="s">
        <v>284</v>
      </c>
      <c r="Q23" s="294"/>
      <c r="R23" s="294"/>
      <c r="S23" s="294">
        <v>1</v>
      </c>
      <c r="T23" s="294">
        <f>IF(U23/8=ROUNDDOWN(U23/8,0),U23/8,ROUNDDOWN(U23/8,0)+1)</f>
        <v>1</v>
      </c>
      <c r="U23" s="295">
        <f>SUM(Q23:S23)</f>
        <v>1</v>
      </c>
      <c r="V23" s="372"/>
      <c r="W23" s="477"/>
      <c r="X23" s="293" t="s">
        <v>285</v>
      </c>
      <c r="Y23" s="294">
        <v>3</v>
      </c>
      <c r="Z23" s="294">
        <v>2</v>
      </c>
      <c r="AA23" s="294">
        <v>1</v>
      </c>
      <c r="AB23" s="294">
        <f>IF(AC23/8=ROUNDDOWN(AC23/8,0),AC23/8,ROUNDDOWN(AC23/8,0)+1)</f>
        <v>1</v>
      </c>
      <c r="AC23" s="295">
        <f>SUM(Y23:AA23)</f>
        <v>6</v>
      </c>
    </row>
    <row r="24" spans="1:34" ht="22.5" customHeight="1" thickTop="1" thickBot="1">
      <c r="A24" s="238">
        <f>L24+AB33</f>
        <v>5</v>
      </c>
      <c r="B24" s="239">
        <f>M24+AC33</f>
        <v>25</v>
      </c>
      <c r="C24" s="62"/>
      <c r="D24" s="29" t="str">
        <f>SUBSTITUTE(E24,"　","")</f>
        <v>戸井学園</v>
      </c>
      <c r="E24" s="234" t="s">
        <v>332</v>
      </c>
      <c r="F24" s="83">
        <f>VLOOKUP($D24,中!$C$4:$AS$45,35,FALSE)</f>
        <v>1</v>
      </c>
      <c r="G24" s="68">
        <f>VLOOKUP($D24,中!$C$7:$AS$48,5,FALSE)</f>
        <v>7</v>
      </c>
      <c r="H24" s="83">
        <f>VLOOKUP($D24,中!$C$4:$AS$45,36,FALSE)</f>
        <v>1</v>
      </c>
      <c r="I24" s="68">
        <f>VLOOKUP($D24,中!$C$7:$AS$48,6,FALSE)</f>
        <v>7</v>
      </c>
      <c r="J24" s="68">
        <f>VLOOKUP($D24,中!$C$4:$AS$45,37,FALSE)</f>
        <v>1</v>
      </c>
      <c r="K24" s="267">
        <f>VLOOKUP($D24,中!$C$7:$AS$48,7,FALSE)</f>
        <v>7</v>
      </c>
      <c r="L24" s="70">
        <f t="shared" si="0"/>
        <v>3</v>
      </c>
      <c r="M24" s="240">
        <f t="shared" si="0"/>
        <v>21</v>
      </c>
      <c r="N24" s="50"/>
      <c r="O24" s="478"/>
      <c r="P24" s="354" t="s">
        <v>287</v>
      </c>
      <c r="Q24" s="340">
        <f>SUM(Q22:Q23)</f>
        <v>2</v>
      </c>
      <c r="R24" s="340">
        <f>SUM(R22:R23)</f>
        <v>3</v>
      </c>
      <c r="S24" s="340">
        <f>SUM(S22:S23)</f>
        <v>2</v>
      </c>
      <c r="T24" s="340">
        <f>SUM(T22:T23)</f>
        <v>2</v>
      </c>
      <c r="U24" s="334">
        <f>SUM(U22:U23)</f>
        <v>7</v>
      </c>
      <c r="V24" s="372"/>
      <c r="W24" s="478"/>
      <c r="X24" s="354" t="s">
        <v>292</v>
      </c>
      <c r="Y24" s="340">
        <f>SUM(Y22:Y23)</f>
        <v>5</v>
      </c>
      <c r="Z24" s="340">
        <f>SUM(Z22:Z23)</f>
        <v>3</v>
      </c>
      <c r="AA24" s="340">
        <f>SUM(AA22:AA23)</f>
        <v>1</v>
      </c>
      <c r="AB24" s="340">
        <f>SUM(AB22:AB23)</f>
        <v>2</v>
      </c>
      <c r="AC24" s="334">
        <f>SUM(AC22:AC23)</f>
        <v>9</v>
      </c>
    </row>
    <row r="25" spans="1:34" ht="22.5" customHeight="1">
      <c r="A25" s="427">
        <f>SUM(A6:A24)</f>
        <v>191</v>
      </c>
      <c r="B25" s="429">
        <f>SUM(B6:B24)</f>
        <v>4477</v>
      </c>
      <c r="C25" s="62"/>
      <c r="D25" s="63"/>
      <c r="E25" s="482" t="s">
        <v>333</v>
      </c>
      <c r="F25" s="483">
        <f>SUM(F6:F24)</f>
        <v>49</v>
      </c>
      <c r="G25" s="472">
        <f t="shared" ref="G25:M25" si="5">SUM(G6:G24)</f>
        <v>1320</v>
      </c>
      <c r="H25" s="472">
        <f t="shared" si="5"/>
        <v>46</v>
      </c>
      <c r="I25" s="472">
        <f t="shared" si="5"/>
        <v>1458</v>
      </c>
      <c r="J25" s="472">
        <f t="shared" si="5"/>
        <v>48</v>
      </c>
      <c r="K25" s="472">
        <f t="shared" si="5"/>
        <v>1463</v>
      </c>
      <c r="L25" s="472">
        <f t="shared" si="5"/>
        <v>143</v>
      </c>
      <c r="M25" s="474">
        <f t="shared" si="5"/>
        <v>4241</v>
      </c>
      <c r="N25" s="50"/>
      <c r="O25" s="423" t="s">
        <v>315</v>
      </c>
      <c r="P25" s="373" t="s">
        <v>281</v>
      </c>
      <c r="Q25" s="318">
        <v>2</v>
      </c>
      <c r="R25" s="318">
        <v>0</v>
      </c>
      <c r="S25" s="318">
        <v>2</v>
      </c>
      <c r="T25" s="318">
        <f>IF(U25/8=ROUNDDOWN(U25/8,0),U25/8,ROUNDDOWN(U25/8,0)+1)</f>
        <v>1</v>
      </c>
      <c r="U25" s="320">
        <f>SUM(Q25:S25)</f>
        <v>4</v>
      </c>
      <c r="V25" s="372"/>
      <c r="W25" s="476" t="s">
        <v>363</v>
      </c>
      <c r="X25" s="373" t="s">
        <v>281</v>
      </c>
      <c r="Y25" s="318"/>
      <c r="Z25" s="318">
        <v>1</v>
      </c>
      <c r="AA25" s="318"/>
      <c r="AB25" s="318">
        <f>IF(AC25/8=ROUNDDOWN(AC25/8,0),AC25/8,ROUNDDOWN(AC25/8,0)+1)</f>
        <v>1</v>
      </c>
      <c r="AC25" s="320">
        <f>SUM(Y25:AA25)</f>
        <v>1</v>
      </c>
    </row>
    <row r="26" spans="1:34" ht="22.5" customHeight="1" thickBot="1">
      <c r="A26" s="428"/>
      <c r="B26" s="430"/>
      <c r="C26" s="62"/>
      <c r="D26" s="62"/>
      <c r="E26" s="425"/>
      <c r="F26" s="484"/>
      <c r="G26" s="473"/>
      <c r="H26" s="473"/>
      <c r="I26" s="473"/>
      <c r="J26" s="473"/>
      <c r="K26" s="473"/>
      <c r="L26" s="473"/>
      <c r="M26" s="475"/>
      <c r="N26" s="50"/>
      <c r="O26" s="424"/>
      <c r="P26" s="288" t="s">
        <v>285</v>
      </c>
      <c r="Q26" s="355"/>
      <c r="R26" s="355">
        <v>1</v>
      </c>
      <c r="S26" s="355"/>
      <c r="T26" s="355">
        <f>IF(U26/8=ROUNDDOWN(U26/8,0),U26/8,ROUNDDOWN(U26/8,0)+1)</f>
        <v>1</v>
      </c>
      <c r="U26" s="292">
        <f>SUM(Q26:S26)</f>
        <v>1</v>
      </c>
      <c r="V26" s="372"/>
      <c r="W26" s="477"/>
      <c r="X26" s="293" t="s">
        <v>285</v>
      </c>
      <c r="Y26" s="294"/>
      <c r="Z26" s="294">
        <v>1</v>
      </c>
      <c r="AA26" s="294">
        <v>1</v>
      </c>
      <c r="AB26" s="294">
        <f>IF(AC26/8=ROUNDDOWN(AC26/8,0),AC26/8,ROUNDDOWN(AC26/8,0)+1)</f>
        <v>1</v>
      </c>
      <c r="AC26" s="295">
        <f>SUM(Y26:AA26)</f>
        <v>2</v>
      </c>
    </row>
    <row r="27" spans="1:34" ht="22.5" customHeight="1" thickTop="1" thickBot="1">
      <c r="A27" s="233"/>
      <c r="B27" s="233"/>
      <c r="C27" s="62"/>
      <c r="D27" s="62"/>
      <c r="E27" s="75"/>
      <c r="F27" s="268"/>
      <c r="G27" s="269"/>
      <c r="H27" s="269"/>
      <c r="I27" s="269"/>
      <c r="J27" s="269"/>
      <c r="K27" s="269"/>
      <c r="L27" s="269"/>
      <c r="M27" s="269"/>
      <c r="N27" s="50"/>
      <c r="O27" s="424"/>
      <c r="P27" s="255" t="s">
        <v>337</v>
      </c>
      <c r="Q27" s="222"/>
      <c r="R27" s="222"/>
      <c r="S27" s="222"/>
      <c r="T27" s="222">
        <f>IF(U27/8=ROUNDDOWN(U27/8,0),U27/8,ROUNDDOWN(U27/8,0)+1)</f>
        <v>0</v>
      </c>
      <c r="U27" s="220">
        <f>SUM(Q27:S27)</f>
        <v>0</v>
      </c>
      <c r="V27" s="372"/>
      <c r="W27" s="478"/>
      <c r="X27" s="354" t="s">
        <v>287</v>
      </c>
      <c r="Y27" s="340">
        <f>SUM(Y25:Y26)</f>
        <v>0</v>
      </c>
      <c r="Z27" s="340">
        <f>SUM(Z25:Z26)</f>
        <v>2</v>
      </c>
      <c r="AA27" s="340">
        <f>SUM(AA25:AA26)</f>
        <v>1</v>
      </c>
      <c r="AB27" s="340">
        <f>SUM(AB25:AB26)</f>
        <v>2</v>
      </c>
      <c r="AC27" s="334">
        <f>SUM(AC25:AC26)</f>
        <v>3</v>
      </c>
    </row>
    <row r="28" spans="1:34" ht="22.5" customHeight="1" thickTop="1" thickBot="1">
      <c r="A28" s="76"/>
      <c r="B28" s="77"/>
      <c r="C28" s="62"/>
      <c r="D28" s="62"/>
      <c r="E28" s="84"/>
      <c r="F28" s="46"/>
      <c r="G28" s="47" t="s">
        <v>334</v>
      </c>
      <c r="H28" s="50"/>
      <c r="I28" s="50"/>
      <c r="J28" s="50"/>
      <c r="K28" s="50"/>
      <c r="L28" s="47"/>
      <c r="M28" s="50"/>
      <c r="N28" s="50"/>
      <c r="O28" s="425"/>
      <c r="P28" s="354" t="s">
        <v>287</v>
      </c>
      <c r="Q28" s="340">
        <f>SUM(Q25:Q27)</f>
        <v>2</v>
      </c>
      <c r="R28" s="340">
        <f>SUM(R25:R27)</f>
        <v>1</v>
      </c>
      <c r="S28" s="340">
        <f>SUM(S25:S27)</f>
        <v>2</v>
      </c>
      <c r="T28" s="340">
        <f>SUM(T25:T27)</f>
        <v>2</v>
      </c>
      <c r="U28" s="334">
        <f>SUM(U25:U27)</f>
        <v>5</v>
      </c>
      <c r="V28" s="372"/>
      <c r="W28" s="423" t="s">
        <v>331</v>
      </c>
      <c r="X28" s="389" t="s">
        <v>281</v>
      </c>
      <c r="Y28" s="378"/>
      <c r="Z28" s="378">
        <v>1</v>
      </c>
      <c r="AA28" s="378">
        <v>2</v>
      </c>
      <c r="AB28" s="378">
        <f>IF(AC28/8=ROUNDDOWN(AC28/8,0),AC28/8,ROUNDDOWN(AC28/8,0)+1)</f>
        <v>1</v>
      </c>
      <c r="AC28" s="379">
        <f>SUM(Y28:AA28)</f>
        <v>3</v>
      </c>
    </row>
    <row r="29" spans="1:34" ht="22.5" customHeight="1" thickBot="1">
      <c r="C29" s="62"/>
      <c r="D29" s="62"/>
      <c r="F29" s="85"/>
      <c r="G29" s="51"/>
      <c r="H29" s="56"/>
      <c r="I29" s="75"/>
      <c r="J29" s="86"/>
      <c r="K29" s="50"/>
      <c r="N29" s="50"/>
      <c r="O29" s="479" t="s">
        <v>282</v>
      </c>
      <c r="P29" s="373" t="s">
        <v>281</v>
      </c>
      <c r="Q29" s="374">
        <v>1</v>
      </c>
      <c r="R29" s="318">
        <v>3</v>
      </c>
      <c r="S29" s="375">
        <v>1</v>
      </c>
      <c r="T29" s="318">
        <f>IF(U29/8=ROUNDDOWN(U29/8,0),U29/8,ROUNDDOWN(U29/8,0)+1)</f>
        <v>1</v>
      </c>
      <c r="U29" s="320">
        <f>SUM(Q29:S29)</f>
        <v>5</v>
      </c>
      <c r="V29" s="372"/>
      <c r="W29" s="424"/>
      <c r="X29" s="393" t="s">
        <v>285</v>
      </c>
      <c r="Y29" s="369">
        <v>1</v>
      </c>
      <c r="Z29" s="369"/>
      <c r="AA29" s="369"/>
      <c r="AB29" s="369">
        <f>IF(AC29/8=ROUNDDOWN(AC29/8,0),AC29/8,ROUNDDOWN(AC29/8,0)+1)</f>
        <v>1</v>
      </c>
      <c r="AC29" s="394">
        <f>SUM(Y29:AA29)</f>
        <v>1</v>
      </c>
    </row>
    <row r="30" spans="1:34" ht="22.5" customHeight="1" thickTop="1" thickBot="1">
      <c r="C30" s="60"/>
      <c r="D30" s="60"/>
      <c r="F30" s="82"/>
      <c r="G30" s="50" t="s">
        <v>335</v>
      </c>
      <c r="N30" s="50"/>
      <c r="O30" s="480"/>
      <c r="P30" s="293" t="s">
        <v>285</v>
      </c>
      <c r="Q30" s="294">
        <v>1</v>
      </c>
      <c r="R30" s="294"/>
      <c r="S30" s="294">
        <v>3</v>
      </c>
      <c r="T30" s="294">
        <f>IF(U30/8=ROUNDDOWN(U30/8,0),U30/8,ROUNDDOWN(U30/8,0)+1)</f>
        <v>1</v>
      </c>
      <c r="U30" s="295">
        <f>SUM(Q30:S30)</f>
        <v>4</v>
      </c>
      <c r="V30" s="372"/>
      <c r="W30" s="425"/>
      <c r="X30" s="354" t="s">
        <v>287</v>
      </c>
      <c r="Y30" s="340">
        <f>SUM(Y28:Y29)</f>
        <v>1</v>
      </c>
      <c r="Z30" s="340">
        <f t="shared" ref="Z30:AC30" si="6">SUM(Z28:Z29)</f>
        <v>1</v>
      </c>
      <c r="AA30" s="340">
        <f t="shared" si="6"/>
        <v>2</v>
      </c>
      <c r="AB30" s="340">
        <f t="shared" si="6"/>
        <v>2</v>
      </c>
      <c r="AC30" s="340">
        <f t="shared" si="6"/>
        <v>4</v>
      </c>
    </row>
    <row r="31" spans="1:34" ht="22.5" customHeight="1" thickTop="1" thickBot="1">
      <c r="C31" s="60"/>
      <c r="D31" s="60"/>
      <c r="F31" s="85"/>
      <c r="G31" s="51"/>
      <c r="H31" s="21"/>
      <c r="I31" s="87"/>
      <c r="J31" s="87"/>
      <c r="K31" s="87"/>
      <c r="N31" s="50"/>
      <c r="O31" s="481"/>
      <c r="P31" s="354" t="s">
        <v>287</v>
      </c>
      <c r="Q31" s="340">
        <f>SUM(Q29:Q30)</f>
        <v>2</v>
      </c>
      <c r="R31" s="340">
        <f>SUM(R29:R30)</f>
        <v>3</v>
      </c>
      <c r="S31" s="340">
        <f>SUM(S29:S30)</f>
        <v>4</v>
      </c>
      <c r="T31" s="340">
        <f>SUM(T29:T30)</f>
        <v>2</v>
      </c>
      <c r="U31" s="334">
        <f>SUM(U29:U30)</f>
        <v>9</v>
      </c>
      <c r="V31" s="372"/>
      <c r="W31" s="423" t="s">
        <v>332</v>
      </c>
      <c r="X31" s="390" t="s">
        <v>281</v>
      </c>
      <c r="Y31" s="391">
        <v>1</v>
      </c>
      <c r="Z31" s="391"/>
      <c r="AA31" s="391"/>
      <c r="AB31" s="391">
        <f>IF(AC31/8=ROUNDDOWN(AC31/8,0),AC31/8,ROUNDDOWN(AC31/8,0)+1)</f>
        <v>1</v>
      </c>
      <c r="AC31" s="392">
        <f>SUM(Y31:AA31)</f>
        <v>1</v>
      </c>
    </row>
    <row r="32" spans="1:34" ht="22.5" customHeight="1" thickBot="1">
      <c r="C32" s="60"/>
      <c r="D32" s="60"/>
      <c r="F32" s="248"/>
      <c r="G32" s="47" t="s">
        <v>367</v>
      </c>
      <c r="J32" s="47"/>
      <c r="K32" s="47"/>
      <c r="L32" s="88"/>
      <c r="M32" s="88"/>
      <c r="N32" s="47"/>
      <c r="O32" s="423" t="s">
        <v>289</v>
      </c>
      <c r="P32" s="293" t="s">
        <v>285</v>
      </c>
      <c r="Q32" s="294">
        <v>1</v>
      </c>
      <c r="R32" s="294">
        <v>3</v>
      </c>
      <c r="S32" s="294"/>
      <c r="T32" s="294">
        <f>IF(U32/8=ROUNDDOWN(U32/8,0),U32/8,ROUNDDOWN(U32/8,0)+1)</f>
        <v>1</v>
      </c>
      <c r="U32" s="295">
        <f>SUM(Q32:S32)</f>
        <v>4</v>
      </c>
      <c r="V32" s="372"/>
      <c r="W32" s="424"/>
      <c r="X32" s="388" t="s">
        <v>285</v>
      </c>
      <c r="Y32" s="290">
        <v>2</v>
      </c>
      <c r="Z32" s="290">
        <v>0</v>
      </c>
      <c r="AA32" s="290">
        <v>1</v>
      </c>
      <c r="AB32" s="290">
        <f>IF(AC32/8=ROUNDDOWN(AC32/8,0),AC32/8,ROUNDDOWN(AC32/8,0)+1)</f>
        <v>1</v>
      </c>
      <c r="AC32" s="351">
        <f>SUM(Y32:AA32)</f>
        <v>3</v>
      </c>
    </row>
    <row r="33" spans="3:29" ht="22.5" customHeight="1" thickTop="1" thickBot="1">
      <c r="C33" s="60"/>
      <c r="D33" s="60"/>
      <c r="F33" s="53"/>
      <c r="G33" s="51"/>
      <c r="J33" s="47"/>
      <c r="K33" s="50"/>
      <c r="L33" s="21"/>
      <c r="M33" s="24"/>
      <c r="N33" s="47"/>
      <c r="O33" s="424"/>
      <c r="P33" s="354" t="s">
        <v>287</v>
      </c>
      <c r="Q33" s="340">
        <f>SUM(Q32:Q32)</f>
        <v>1</v>
      </c>
      <c r="R33" s="340">
        <f>SUM(R32:R32)</f>
        <v>3</v>
      </c>
      <c r="S33" s="340">
        <f>SUM(S32:S32)</f>
        <v>0</v>
      </c>
      <c r="T33" s="340">
        <f>SUM(T32:T32)</f>
        <v>1</v>
      </c>
      <c r="U33" s="334">
        <f>SUM(U32:U32)</f>
        <v>4</v>
      </c>
      <c r="V33" s="372"/>
      <c r="W33" s="425"/>
      <c r="X33" s="354" t="s">
        <v>287</v>
      </c>
      <c r="Y33" s="340">
        <f>SUM(Y31:Y32)</f>
        <v>3</v>
      </c>
      <c r="Z33" s="340">
        <f t="shared" ref="Z33:AC33" si="7">SUM(Z31:Z32)</f>
        <v>0</v>
      </c>
      <c r="AA33" s="340">
        <f t="shared" si="7"/>
        <v>1</v>
      </c>
      <c r="AB33" s="340">
        <f t="shared" si="7"/>
        <v>2</v>
      </c>
      <c r="AC33" s="340">
        <f t="shared" si="7"/>
        <v>4</v>
      </c>
    </row>
    <row r="34" spans="3:29" ht="22.5" customHeight="1">
      <c r="C34" s="60"/>
      <c r="D34" s="60"/>
      <c r="F34" s="254"/>
      <c r="G34" s="51" t="s">
        <v>342</v>
      </c>
      <c r="J34" s="50"/>
      <c r="K34" s="50"/>
      <c r="L34" s="56"/>
      <c r="O34" s="405"/>
      <c r="V34" s="380"/>
      <c r="W34" s="376" t="s">
        <v>308</v>
      </c>
      <c r="X34" s="377">
        <f>COUNTIF($P$6:$P$33,W34)+COUNTIF($X$6:$X$33,W34)</f>
        <v>17</v>
      </c>
      <c r="Y34" s="378">
        <f>SUMIF(($P$6:$P$33),$W34,(Q$6:Q$33))+SUMIF(($X$6:$X$33),$W34,(Y$6:Y$33))</f>
        <v>45</v>
      </c>
      <c r="Z34" s="378">
        <f>SUMIF(($P$6:$P$33),$W34,(R$6:R$33))+SUMIF(($X$6:$X$33),$W34,(Z$6:Z$33))</f>
        <v>35</v>
      </c>
      <c r="AA34" s="378">
        <f t="shared" ref="AA34:AC36" si="8">SUMIF(($P$6:$P$33),$W34,(S$6:S$33))+SUMIF(($X$6:$X$33),$W34,(AA$6:AA$33))</f>
        <v>35</v>
      </c>
      <c r="AB34" s="378">
        <f>SUMIF(($P$6:$P$33),$W34,(T$6:T$33))+SUMIF(($X$6:$X$33),$W34,(AB$6:AB$33))</f>
        <v>23</v>
      </c>
      <c r="AC34" s="378">
        <f t="shared" si="8"/>
        <v>115</v>
      </c>
    </row>
    <row r="35" spans="3:29" ht="22.5" customHeight="1">
      <c r="C35" s="60"/>
      <c r="D35" s="60"/>
      <c r="G35" s="50"/>
      <c r="H35" s="50"/>
      <c r="I35" s="56"/>
      <c r="J35" s="50"/>
      <c r="K35" s="56"/>
      <c r="L35" s="56"/>
      <c r="V35" s="380"/>
      <c r="W35" s="381" t="s">
        <v>338</v>
      </c>
      <c r="X35" s="382">
        <f>COUNTIF($P$6:$P$33,W35)+COUNTIF($X$6:$X$33,W35)</f>
        <v>18</v>
      </c>
      <c r="Y35" s="383">
        <f>SUMIF(($P$6:$P$33),$W35,(Q$6:Q$33))+SUMIF(($X$6:$X$33),$W35,(Y$6:Y$33))</f>
        <v>40</v>
      </c>
      <c r="Z35" s="383">
        <f t="shared" ref="Z35:Z36" si="9">SUMIF(($P$6:$P$33),$W35,(R$6:R$33))+SUMIF(($X$6:$X$33),$W35,(Z$6:Z$33))</f>
        <v>40</v>
      </c>
      <c r="AA35" s="383">
        <f t="shared" si="8"/>
        <v>40</v>
      </c>
      <c r="AB35" s="383">
        <f t="shared" si="8"/>
        <v>24</v>
      </c>
      <c r="AC35" s="383">
        <f t="shared" si="8"/>
        <v>120</v>
      </c>
    </row>
    <row r="36" spans="3:29" ht="22.5" customHeight="1">
      <c r="G36" s="56"/>
      <c r="H36" s="56"/>
      <c r="I36" s="56"/>
      <c r="J36" s="50"/>
      <c r="K36" s="56"/>
      <c r="V36" s="384"/>
      <c r="W36" s="381" t="s">
        <v>364</v>
      </c>
      <c r="X36" s="382">
        <f>COUNTIF($P$6:$P$33,W36)+COUNTIF($X$6:$X$33,W36)</f>
        <v>2</v>
      </c>
      <c r="Y36" s="383">
        <f>SUMIF(($P$6:$P$33),$W36,(Q$6:Q$33))+SUMIF(($X$6:$X$33),$W36,(Y$6:Y$33))</f>
        <v>1</v>
      </c>
      <c r="Z36" s="383">
        <f t="shared" si="9"/>
        <v>0</v>
      </c>
      <c r="AA36" s="383">
        <f t="shared" si="8"/>
        <v>0</v>
      </c>
      <c r="AB36" s="383">
        <f t="shared" si="8"/>
        <v>1</v>
      </c>
      <c r="AC36" s="383">
        <f t="shared" si="8"/>
        <v>1</v>
      </c>
    </row>
    <row r="37" spans="3:29" ht="22.5" customHeight="1" thickBot="1">
      <c r="W37" s="385" t="s">
        <v>340</v>
      </c>
      <c r="X37" s="386">
        <f>COUNTIF($P$6:$P$33,W37)+COUNTIF($X$6:$X$33,W37)</f>
        <v>1</v>
      </c>
      <c r="Y37" s="387">
        <f>SUMIF(($P$6:$P$33),$W37,(Q$6:Q$33))+SUMIF(($X$6:$X$33),$W37,(Y$3:Y$33))</f>
        <v>0</v>
      </c>
      <c r="Z37" s="387">
        <f t="shared" ref="Z37:AC37" si="10">SUMIF(($P$6:$P$33),$W37,(R$6:R$33))+SUMIF(($X$6:$X$33),$W37,(Z$3:Z$33))</f>
        <v>0</v>
      </c>
      <c r="AA37" s="387">
        <f t="shared" si="10"/>
        <v>0</v>
      </c>
      <c r="AB37" s="387">
        <f t="shared" si="10"/>
        <v>0</v>
      </c>
      <c r="AC37" s="387">
        <f t="shared" si="10"/>
        <v>0</v>
      </c>
    </row>
    <row r="38" spans="3:29" ht="22.5" customHeight="1">
      <c r="W38" s="469" t="s">
        <v>365</v>
      </c>
      <c r="X38" s="470"/>
      <c r="Y38" s="416">
        <f>SUM(Y34:Y37)</f>
        <v>86</v>
      </c>
      <c r="Z38" s="466">
        <f>SUM(Z34:Z37)</f>
        <v>75</v>
      </c>
      <c r="AA38" s="466">
        <f>SUM(AA34:AA37)</f>
        <v>75</v>
      </c>
      <c r="AB38" s="466">
        <f>SUM(AB34:AB37)</f>
        <v>48</v>
      </c>
      <c r="AC38" s="467">
        <f>SUM(AC34:AC37)</f>
        <v>236</v>
      </c>
    </row>
    <row r="39" spans="3:29" ht="22.5" customHeight="1" thickBot="1">
      <c r="V39" s="144"/>
      <c r="W39" s="413"/>
      <c r="X39" s="471"/>
      <c r="Y39" s="418"/>
      <c r="Z39" s="445"/>
      <c r="AA39" s="445"/>
      <c r="AB39" s="445"/>
      <c r="AC39" s="468"/>
    </row>
    <row r="40" spans="3:29" ht="22.5" customHeight="1">
      <c r="O40" s="229"/>
      <c r="P40" s="230"/>
      <c r="T40" s="144"/>
      <c r="X40" s="55"/>
      <c r="AC40" s="231">
        <f>U43</f>
        <v>0</v>
      </c>
    </row>
    <row r="41" spans="3:29" ht="22.5" customHeight="1">
      <c r="O41" s="229"/>
      <c r="P41" s="216"/>
      <c r="Q41" s="216"/>
      <c r="S41" s="148"/>
      <c r="T41" s="55"/>
      <c r="U41" s="55"/>
    </row>
    <row r="42" spans="3:29" ht="22.5" customHeight="1">
      <c r="O42" s="229"/>
      <c r="P42" s="228"/>
      <c r="Q42" s="228"/>
      <c r="R42" s="228"/>
      <c r="S42" s="228"/>
      <c r="T42" s="228"/>
      <c r="U42" s="228"/>
    </row>
    <row r="43" spans="3:29" ht="22.5" customHeight="1">
      <c r="P43" s="232"/>
      <c r="Q43" s="232"/>
      <c r="R43" s="232"/>
      <c r="S43" s="232"/>
    </row>
    <row r="44" spans="3:29">
      <c r="P44" s="232"/>
      <c r="Q44" s="232"/>
      <c r="R44" s="232"/>
      <c r="S44" s="232"/>
    </row>
  </sheetData>
  <mergeCells count="56">
    <mergeCell ref="H25:H26"/>
    <mergeCell ref="O6:O8"/>
    <mergeCell ref="Z38:Z39"/>
    <mergeCell ref="AA38:AA39"/>
    <mergeCell ref="AB38:AB39"/>
    <mergeCell ref="W9:W11"/>
    <mergeCell ref="W12:W14"/>
    <mergeCell ref="W15:W17"/>
    <mergeCell ref="I25:I26"/>
    <mergeCell ref="O9:O11"/>
    <mergeCell ref="O12:O15"/>
    <mergeCell ref="W18:W21"/>
    <mergeCell ref="W22:W24"/>
    <mergeCell ref="W25:W27"/>
    <mergeCell ref="O19:O21"/>
    <mergeCell ref="O22:O24"/>
    <mergeCell ref="AC38:AC39"/>
    <mergeCell ref="O3:U3"/>
    <mergeCell ref="W3:AC3"/>
    <mergeCell ref="O4:O5"/>
    <mergeCell ref="P4:P5"/>
    <mergeCell ref="Q4:Q5"/>
    <mergeCell ref="R4:R5"/>
    <mergeCell ref="AB4:AC4"/>
    <mergeCell ref="Y4:Y5"/>
    <mergeCell ref="Z4:Z5"/>
    <mergeCell ref="AA4:AA5"/>
    <mergeCell ref="S4:S5"/>
    <mergeCell ref="T4:U4"/>
    <mergeCell ref="W4:W5"/>
    <mergeCell ref="X4:X5"/>
    <mergeCell ref="W6:W8"/>
    <mergeCell ref="Y2:AC2"/>
    <mergeCell ref="A25:A26"/>
    <mergeCell ref="B25:B26"/>
    <mergeCell ref="A3:B4"/>
    <mergeCell ref="E3:M3"/>
    <mergeCell ref="F4:G4"/>
    <mergeCell ref="H4:I4"/>
    <mergeCell ref="J4:K4"/>
    <mergeCell ref="L4:M4"/>
    <mergeCell ref="G25:G26"/>
    <mergeCell ref="F25:F26"/>
    <mergeCell ref="E25:E26"/>
    <mergeCell ref="M25:M26"/>
    <mergeCell ref="L25:L26"/>
    <mergeCell ref="K25:K26"/>
    <mergeCell ref="J25:J26"/>
    <mergeCell ref="W38:X39"/>
    <mergeCell ref="Y38:Y39"/>
    <mergeCell ref="O29:O31"/>
    <mergeCell ref="O25:O28"/>
    <mergeCell ref="O16:O18"/>
    <mergeCell ref="W28:W30"/>
    <mergeCell ref="W31:W33"/>
    <mergeCell ref="O32:O33"/>
  </mergeCells>
  <phoneticPr fontId="2"/>
  <conditionalFormatting sqref="F13:F14">
    <cfRule type="expression" dxfId="12" priority="8" stopIfTrue="1">
      <formula>N19="少"</formula>
    </cfRule>
  </conditionalFormatting>
  <conditionalFormatting sqref="F23">
    <cfRule type="expression" dxfId="11" priority="17" stopIfTrue="1">
      <formula>#REF!="少"</formula>
    </cfRule>
  </conditionalFormatting>
  <conditionalFormatting sqref="F24">
    <cfRule type="expression" dxfId="10" priority="12" stopIfTrue="1">
      <formula>N26="少"</formula>
    </cfRule>
  </conditionalFormatting>
  <conditionalFormatting sqref="F21:F22">
    <cfRule type="expression" dxfId="9" priority="18" stopIfTrue="1">
      <formula>N27="少"</formula>
    </cfRule>
  </conditionalFormatting>
  <conditionalFormatting sqref="F15">
    <cfRule type="expression" dxfId="8" priority="3" stopIfTrue="1">
      <formula>N18="少"</formula>
    </cfRule>
  </conditionalFormatting>
  <conditionalFormatting sqref="F20">
    <cfRule type="expression" dxfId="7" priority="9" stopIfTrue="1">
      <formula>N26="少"</formula>
    </cfRule>
  </conditionalFormatting>
  <conditionalFormatting sqref="H24">
    <cfRule type="expression" dxfId="6" priority="19" stopIfTrue="1">
      <formula>#REF!="少"</formula>
    </cfRule>
  </conditionalFormatting>
  <conditionalFormatting sqref="F11">
    <cfRule type="expression" dxfId="5" priority="7" stopIfTrue="1">
      <formula>N16="少"</formula>
    </cfRule>
  </conditionalFormatting>
  <conditionalFormatting sqref="F16 F18:F19">
    <cfRule type="expression" dxfId="4" priority="6" stopIfTrue="1">
      <formula>N22="少"</formula>
    </cfRule>
  </conditionalFormatting>
  <conditionalFormatting sqref="F7">
    <cfRule type="expression" dxfId="3" priority="5" stopIfTrue="1">
      <formula>N10="少"</formula>
    </cfRule>
  </conditionalFormatting>
  <conditionalFormatting sqref="F10">
    <cfRule type="expression" dxfId="2" priority="4" stopIfTrue="1">
      <formula>N13="少"</formula>
    </cfRule>
  </conditionalFormatting>
  <conditionalFormatting sqref="F8">
    <cfRule type="expression" dxfId="1" priority="2" stopIfTrue="1">
      <formula>N10="少"</formula>
    </cfRule>
  </conditionalFormatting>
  <conditionalFormatting sqref="F17">
    <cfRule type="expression" dxfId="0" priority="1" stopIfTrue="1">
      <formula>N19="少"</formula>
    </cfRule>
  </conditionalFormatting>
  <printOptions horizontalCentered="1"/>
  <pageMargins left="0.70866141732283472" right="0.70866141732283472" top="0.27559055118110237" bottom="0.11811023622047245" header="0.31496062992125984" footer="0.31496062992125984"/>
  <pageSetup paperSize="8" scale="8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361A4-226C-4A80-B964-17AC862713C5}">
  <dimension ref="A1:CG799"/>
  <sheetViews>
    <sheetView showZeros="0" workbookViewId="0">
      <pane xSplit="1" ySplit="5" topLeftCell="D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defaultColWidth="8.4375" defaultRowHeight="17.649999999999999"/>
  <cols>
    <col min="1" max="1" width="12.75" style="1" customWidth="1"/>
    <col min="2" max="2" width="9" style="2" customWidth="1"/>
    <col min="3" max="3" width="13.375" style="2" customWidth="1"/>
    <col min="4" max="4" width="4.6875" style="2" bestFit="1" customWidth="1"/>
    <col min="5" max="45" width="5.375" style="3" customWidth="1"/>
    <col min="46" max="16384" width="8.4375" style="3"/>
  </cols>
  <sheetData>
    <row r="1" spans="1:85" s="97" customFormat="1" ht="20.2" customHeight="1">
      <c r="A1" s="95" t="s">
        <v>0</v>
      </c>
      <c r="B1" s="96"/>
      <c r="C1" s="96">
        <v>1</v>
      </c>
      <c r="D1" s="96">
        <v>2</v>
      </c>
      <c r="E1" s="96">
        <v>3</v>
      </c>
      <c r="F1" s="96">
        <v>4</v>
      </c>
      <c r="G1" s="96">
        <v>5</v>
      </c>
      <c r="H1" s="96">
        <v>6</v>
      </c>
      <c r="I1" s="96">
        <v>7</v>
      </c>
      <c r="J1" s="96">
        <v>8</v>
      </c>
      <c r="K1" s="96">
        <v>9</v>
      </c>
      <c r="L1" s="96">
        <v>10</v>
      </c>
      <c r="M1" s="96">
        <v>11</v>
      </c>
      <c r="N1" s="96">
        <v>12</v>
      </c>
      <c r="O1" s="96">
        <v>13</v>
      </c>
      <c r="P1" s="96">
        <v>14</v>
      </c>
      <c r="Q1" s="96">
        <v>15</v>
      </c>
      <c r="R1" s="96">
        <v>16</v>
      </c>
      <c r="S1" s="96">
        <v>17</v>
      </c>
      <c r="T1" s="96">
        <v>18</v>
      </c>
      <c r="U1" s="96">
        <v>19</v>
      </c>
      <c r="V1" s="96">
        <v>20</v>
      </c>
      <c r="W1" s="96">
        <v>21</v>
      </c>
      <c r="X1" s="96">
        <v>22</v>
      </c>
      <c r="Y1" s="96">
        <v>23</v>
      </c>
      <c r="Z1" s="96">
        <v>24</v>
      </c>
      <c r="AA1" s="96">
        <v>25</v>
      </c>
      <c r="AB1" s="96">
        <v>26</v>
      </c>
      <c r="AC1" s="96">
        <v>27</v>
      </c>
      <c r="AD1" s="96">
        <v>28</v>
      </c>
      <c r="AE1" s="96">
        <v>29</v>
      </c>
      <c r="AF1" s="96">
        <v>30</v>
      </c>
      <c r="AG1" s="96">
        <v>31</v>
      </c>
      <c r="AH1" s="96">
        <v>32</v>
      </c>
      <c r="AI1" s="96">
        <v>33</v>
      </c>
      <c r="AJ1" s="96">
        <v>34</v>
      </c>
      <c r="AK1" s="96">
        <v>35</v>
      </c>
      <c r="AL1" s="96">
        <v>36</v>
      </c>
      <c r="AM1" s="96">
        <v>37</v>
      </c>
      <c r="AN1" s="96">
        <v>38</v>
      </c>
      <c r="AO1" s="96">
        <v>39</v>
      </c>
      <c r="AP1" s="96">
        <v>40</v>
      </c>
      <c r="AQ1" s="96">
        <v>41</v>
      </c>
      <c r="AR1" s="96">
        <v>42</v>
      </c>
      <c r="AS1" s="96">
        <v>43</v>
      </c>
    </row>
    <row r="2" spans="1:85" s="98" customFormat="1" ht="20.2" customHeight="1">
      <c r="A2" s="508" t="s">
        <v>1</v>
      </c>
      <c r="B2" s="509" t="s">
        <v>2</v>
      </c>
      <c r="C2" s="509" t="s">
        <v>3</v>
      </c>
      <c r="D2" s="510" t="s">
        <v>4</v>
      </c>
      <c r="E2" s="509" t="s">
        <v>5</v>
      </c>
      <c r="F2" s="508" t="s">
        <v>6</v>
      </c>
      <c r="G2" s="508" t="s">
        <v>7</v>
      </c>
      <c r="H2" s="508"/>
      <c r="I2" s="508"/>
      <c r="J2" s="508"/>
      <c r="K2" s="508"/>
      <c r="L2" s="508"/>
      <c r="M2" s="508"/>
      <c r="N2" s="508" t="s">
        <v>8</v>
      </c>
      <c r="O2" s="508"/>
      <c r="P2" s="508"/>
      <c r="Q2" s="508"/>
      <c r="R2" s="508"/>
      <c r="S2" s="508"/>
      <c r="T2" s="508"/>
      <c r="U2" s="508"/>
      <c r="V2" s="508"/>
      <c r="W2" s="508"/>
      <c r="X2" s="508"/>
      <c r="Y2" s="508"/>
      <c r="Z2" s="508"/>
      <c r="AA2" s="508"/>
      <c r="AB2" s="508"/>
      <c r="AC2" s="508" t="s">
        <v>9</v>
      </c>
      <c r="AD2" s="508"/>
      <c r="AE2" s="508"/>
      <c r="AF2" s="508"/>
      <c r="AG2" s="508"/>
      <c r="AH2" s="508"/>
      <c r="AI2" s="508"/>
      <c r="AJ2" s="508"/>
      <c r="AK2" s="517" t="s">
        <v>10</v>
      </c>
      <c r="AL2" s="518"/>
      <c r="AM2" s="518"/>
      <c r="AN2" s="518"/>
      <c r="AO2" s="518"/>
      <c r="AP2" s="518"/>
      <c r="AQ2" s="518"/>
      <c r="AR2" s="518"/>
      <c r="AS2" s="515"/>
    </row>
    <row r="3" spans="1:85" s="98" customFormat="1" ht="20.2" customHeight="1">
      <c r="A3" s="508"/>
      <c r="B3" s="509"/>
      <c r="C3" s="509"/>
      <c r="D3" s="509"/>
      <c r="E3" s="509"/>
      <c r="F3" s="508"/>
      <c r="G3" s="517" t="s">
        <v>11</v>
      </c>
      <c r="H3" s="519" t="s">
        <v>12</v>
      </c>
      <c r="I3" s="519" t="s">
        <v>13</v>
      </c>
      <c r="J3" s="519" t="s">
        <v>14</v>
      </c>
      <c r="K3" s="519" t="s">
        <v>15</v>
      </c>
      <c r="L3" s="515" t="s">
        <v>16</v>
      </c>
      <c r="M3" s="508" t="s">
        <v>17</v>
      </c>
      <c r="N3" s="508" t="s">
        <v>17</v>
      </c>
      <c r="O3" s="509" t="s">
        <v>18</v>
      </c>
      <c r="P3" s="509"/>
      <c r="Q3" s="509" t="s">
        <v>19</v>
      </c>
      <c r="R3" s="509"/>
      <c r="S3" s="509" t="s">
        <v>20</v>
      </c>
      <c r="T3" s="509"/>
      <c r="U3" s="509" t="s">
        <v>21</v>
      </c>
      <c r="V3" s="509"/>
      <c r="W3" s="509" t="s">
        <v>22</v>
      </c>
      <c r="X3" s="509"/>
      <c r="Y3" s="509" t="s">
        <v>23</v>
      </c>
      <c r="Z3" s="509"/>
      <c r="AA3" s="509" t="s">
        <v>24</v>
      </c>
      <c r="AB3" s="509"/>
      <c r="AC3" s="512" t="s">
        <v>25</v>
      </c>
      <c r="AD3" s="513"/>
      <c r="AE3" s="513"/>
      <c r="AF3" s="513"/>
      <c r="AG3" s="513"/>
      <c r="AH3" s="513"/>
      <c r="AI3" s="514"/>
      <c r="AJ3" s="511" t="s">
        <v>26</v>
      </c>
      <c r="AK3" s="512" t="s">
        <v>25</v>
      </c>
      <c r="AL3" s="513"/>
      <c r="AM3" s="513"/>
      <c r="AN3" s="513"/>
      <c r="AO3" s="513"/>
      <c r="AP3" s="513"/>
      <c r="AQ3" s="514"/>
      <c r="AR3" s="511" t="s">
        <v>26</v>
      </c>
      <c r="AS3" s="516" t="s">
        <v>27</v>
      </c>
    </row>
    <row r="4" spans="1:85" s="98" customFormat="1" ht="20.2" customHeight="1">
      <c r="A4" s="508"/>
      <c r="B4" s="509"/>
      <c r="C4" s="509"/>
      <c r="D4" s="509"/>
      <c r="E4" s="509"/>
      <c r="F4" s="508"/>
      <c r="G4" s="517"/>
      <c r="H4" s="519"/>
      <c r="I4" s="519"/>
      <c r="J4" s="519"/>
      <c r="K4" s="519"/>
      <c r="L4" s="515"/>
      <c r="M4" s="508"/>
      <c r="N4" s="508"/>
      <c r="O4" s="99" t="s">
        <v>28</v>
      </c>
      <c r="P4" s="100" t="s">
        <v>29</v>
      </c>
      <c r="Q4" s="99" t="s">
        <v>28</v>
      </c>
      <c r="R4" s="100" t="s">
        <v>29</v>
      </c>
      <c r="S4" s="99" t="s">
        <v>28</v>
      </c>
      <c r="T4" s="100" t="s">
        <v>29</v>
      </c>
      <c r="U4" s="99" t="s">
        <v>28</v>
      </c>
      <c r="V4" s="100" t="s">
        <v>29</v>
      </c>
      <c r="W4" s="99" t="s">
        <v>28</v>
      </c>
      <c r="X4" s="100" t="s">
        <v>29</v>
      </c>
      <c r="Y4" s="99" t="s">
        <v>28</v>
      </c>
      <c r="Z4" s="100" t="s">
        <v>29</v>
      </c>
      <c r="AA4" s="99" t="s">
        <v>28</v>
      </c>
      <c r="AB4" s="100" t="s">
        <v>29</v>
      </c>
      <c r="AC4" s="101" t="s">
        <v>11</v>
      </c>
      <c r="AD4" s="102" t="s">
        <v>12</v>
      </c>
      <c r="AE4" s="102" t="s">
        <v>13</v>
      </c>
      <c r="AF4" s="102" t="s">
        <v>14</v>
      </c>
      <c r="AG4" s="102" t="s">
        <v>15</v>
      </c>
      <c r="AH4" s="103" t="s">
        <v>16</v>
      </c>
      <c r="AI4" s="104" t="s">
        <v>17</v>
      </c>
      <c r="AJ4" s="511"/>
      <c r="AK4" s="101" t="s">
        <v>11</v>
      </c>
      <c r="AL4" s="102" t="s">
        <v>12</v>
      </c>
      <c r="AM4" s="102" t="s">
        <v>13</v>
      </c>
      <c r="AN4" s="102" t="s">
        <v>14</v>
      </c>
      <c r="AO4" s="102" t="s">
        <v>15</v>
      </c>
      <c r="AP4" s="103" t="s">
        <v>16</v>
      </c>
      <c r="AQ4" s="104" t="s">
        <v>17</v>
      </c>
      <c r="AR4" s="511"/>
      <c r="AS4" s="516"/>
    </row>
    <row r="5" spans="1:85" s="111" customFormat="1" ht="20.2" customHeight="1">
      <c r="A5" s="105" t="s">
        <v>30</v>
      </c>
      <c r="B5" s="106" t="s">
        <v>31</v>
      </c>
      <c r="C5" s="106" t="s">
        <v>32</v>
      </c>
      <c r="D5" s="106" t="s">
        <v>33</v>
      </c>
      <c r="E5" s="104" t="s">
        <v>34</v>
      </c>
      <c r="F5" s="104" t="s">
        <v>35</v>
      </c>
      <c r="G5" s="107" t="s">
        <v>36</v>
      </c>
      <c r="H5" s="102" t="s">
        <v>37</v>
      </c>
      <c r="I5" s="102" t="s">
        <v>38</v>
      </c>
      <c r="J5" s="102" t="s">
        <v>39</v>
      </c>
      <c r="K5" s="102" t="s">
        <v>40</v>
      </c>
      <c r="L5" s="108" t="s">
        <v>41</v>
      </c>
      <c r="M5" s="104" t="s">
        <v>42</v>
      </c>
      <c r="N5" s="104" t="s">
        <v>43</v>
      </c>
      <c r="O5" s="109" t="s">
        <v>44</v>
      </c>
      <c r="P5" s="110" t="s">
        <v>45</v>
      </c>
      <c r="Q5" s="109" t="s">
        <v>46</v>
      </c>
      <c r="R5" s="110" t="s">
        <v>47</v>
      </c>
      <c r="S5" s="109" t="s">
        <v>48</v>
      </c>
      <c r="T5" s="110" t="s">
        <v>49</v>
      </c>
      <c r="U5" s="109" t="s">
        <v>50</v>
      </c>
      <c r="V5" s="110" t="s">
        <v>51</v>
      </c>
      <c r="W5" s="109" t="s">
        <v>52</v>
      </c>
      <c r="X5" s="110" t="s">
        <v>53</v>
      </c>
      <c r="Y5" s="109" t="s">
        <v>54</v>
      </c>
      <c r="Z5" s="110" t="s">
        <v>55</v>
      </c>
      <c r="AA5" s="109" t="s">
        <v>56</v>
      </c>
      <c r="AB5" s="110" t="s">
        <v>57</v>
      </c>
      <c r="AC5" s="101" t="s">
        <v>58</v>
      </c>
      <c r="AD5" s="102" t="s">
        <v>59</v>
      </c>
      <c r="AE5" s="102" t="s">
        <v>60</v>
      </c>
      <c r="AF5" s="102" t="s">
        <v>61</v>
      </c>
      <c r="AG5" s="102" t="s">
        <v>62</v>
      </c>
      <c r="AH5" s="103" t="s">
        <v>63</v>
      </c>
      <c r="AI5" s="104" t="s">
        <v>64</v>
      </c>
      <c r="AJ5" s="104" t="s">
        <v>65</v>
      </c>
      <c r="AK5" s="101" t="s">
        <v>66</v>
      </c>
      <c r="AL5" s="102" t="s">
        <v>67</v>
      </c>
      <c r="AM5" s="102" t="s">
        <v>68</v>
      </c>
      <c r="AN5" s="102" t="s">
        <v>69</v>
      </c>
      <c r="AO5" s="102" t="s">
        <v>70</v>
      </c>
      <c r="AP5" s="103" t="s">
        <v>71</v>
      </c>
      <c r="AQ5" s="104" t="s">
        <v>72</v>
      </c>
      <c r="AR5" s="104" t="s">
        <v>73</v>
      </c>
      <c r="AS5" s="107" t="s">
        <v>74</v>
      </c>
    </row>
    <row r="6" spans="1:85" s="98" customFormat="1" ht="20.2" customHeight="1">
      <c r="A6" s="112"/>
      <c r="B6" s="113"/>
      <c r="C6" s="113"/>
      <c r="D6" s="113"/>
      <c r="E6" s="114"/>
      <c r="F6" s="114"/>
      <c r="G6" s="114"/>
      <c r="H6" s="115"/>
      <c r="I6" s="115"/>
      <c r="J6" s="115"/>
      <c r="K6" s="115"/>
      <c r="L6" s="114"/>
      <c r="M6" s="114"/>
      <c r="N6" s="114"/>
      <c r="O6" s="113"/>
      <c r="P6" s="116"/>
      <c r="Q6" s="113"/>
      <c r="R6" s="116"/>
      <c r="S6" s="113"/>
      <c r="T6" s="116"/>
      <c r="U6" s="113"/>
      <c r="V6" s="116"/>
      <c r="W6" s="113"/>
      <c r="X6" s="116"/>
      <c r="Y6" s="113"/>
      <c r="Z6" s="116"/>
      <c r="AA6" s="113"/>
      <c r="AB6" s="116"/>
      <c r="AC6" s="117"/>
      <c r="AD6" s="118"/>
      <c r="AE6" s="118"/>
      <c r="AF6" s="118"/>
      <c r="AG6" s="118"/>
      <c r="AH6" s="116"/>
      <c r="AI6" s="113"/>
      <c r="AJ6" s="113"/>
      <c r="AK6" s="117"/>
      <c r="AL6" s="118"/>
      <c r="AM6" s="118"/>
      <c r="AN6" s="118"/>
      <c r="AO6" s="118"/>
      <c r="AP6" s="116"/>
      <c r="AQ6" s="113"/>
      <c r="AR6" s="113"/>
      <c r="AS6" s="113"/>
    </row>
    <row r="7" spans="1:85" s="98" customFormat="1" ht="20.2" customHeight="1">
      <c r="A7" s="119" t="s">
        <v>139</v>
      </c>
      <c r="B7" s="120" t="s">
        <v>115</v>
      </c>
      <c r="C7" s="120" t="s">
        <v>140</v>
      </c>
      <c r="D7" s="120" t="s">
        <v>117</v>
      </c>
      <c r="E7" s="121" t="s">
        <v>117</v>
      </c>
      <c r="F7" s="122" t="s">
        <v>118</v>
      </c>
      <c r="G7" s="123">
        <v>12</v>
      </c>
      <c r="H7" s="124">
        <v>16</v>
      </c>
      <c r="I7" s="124">
        <v>20</v>
      </c>
      <c r="J7" s="124">
        <v>21</v>
      </c>
      <c r="K7" s="124">
        <v>20</v>
      </c>
      <c r="L7" s="125">
        <v>30</v>
      </c>
      <c r="M7" s="126">
        <f>SUM(G7:L7)</f>
        <v>119</v>
      </c>
      <c r="N7" s="126">
        <v>6</v>
      </c>
      <c r="O7" s="123">
        <v>1</v>
      </c>
      <c r="P7" s="127">
        <v>2</v>
      </c>
      <c r="Q7" s="123">
        <v>0</v>
      </c>
      <c r="R7" s="127">
        <v>0</v>
      </c>
      <c r="S7" s="123">
        <v>0</v>
      </c>
      <c r="T7" s="127">
        <v>0</v>
      </c>
      <c r="U7" s="123">
        <v>0</v>
      </c>
      <c r="V7" s="127">
        <v>0</v>
      </c>
      <c r="W7" s="123">
        <v>0</v>
      </c>
      <c r="X7" s="127">
        <v>0</v>
      </c>
      <c r="Y7" s="123">
        <v>0</v>
      </c>
      <c r="Z7" s="127">
        <v>0</v>
      </c>
      <c r="AA7" s="123">
        <v>1</v>
      </c>
      <c r="AB7" s="127">
        <v>4</v>
      </c>
      <c r="AC7" s="128">
        <v>1</v>
      </c>
      <c r="AD7" s="124">
        <v>1</v>
      </c>
      <c r="AE7" s="124">
        <v>1</v>
      </c>
      <c r="AF7" s="124">
        <v>1</v>
      </c>
      <c r="AG7" s="124">
        <v>1</v>
      </c>
      <c r="AH7" s="127">
        <v>1</v>
      </c>
      <c r="AI7" s="126">
        <v>6</v>
      </c>
      <c r="AJ7" s="126">
        <v>2</v>
      </c>
      <c r="AK7" s="128">
        <v>1</v>
      </c>
      <c r="AL7" s="124">
        <v>1</v>
      </c>
      <c r="AM7" s="124">
        <v>1</v>
      </c>
      <c r="AN7" s="124">
        <v>1</v>
      </c>
      <c r="AO7" s="124">
        <v>1</v>
      </c>
      <c r="AP7" s="127">
        <v>1</v>
      </c>
      <c r="AQ7" s="126">
        <v>6</v>
      </c>
      <c r="AR7" s="126">
        <v>2</v>
      </c>
      <c r="AS7" s="126" t="s">
        <v>117</v>
      </c>
      <c r="AT7" s="98">
        <v>0</v>
      </c>
      <c r="AU7" s="98">
        <v>0</v>
      </c>
      <c r="AV7" s="98">
        <v>0</v>
      </c>
      <c r="AW7" s="98">
        <v>0</v>
      </c>
      <c r="AX7" s="98">
        <v>0</v>
      </c>
      <c r="AY7" s="98">
        <v>0</v>
      </c>
      <c r="AZ7" s="98">
        <v>0</v>
      </c>
      <c r="BA7" s="98">
        <v>0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  <c r="BI7" s="98">
        <v>0</v>
      </c>
      <c r="BJ7" s="98">
        <v>0</v>
      </c>
      <c r="BK7" s="98">
        <v>0</v>
      </c>
      <c r="BL7" s="98">
        <v>0</v>
      </c>
      <c r="BM7" s="98">
        <v>0</v>
      </c>
      <c r="BN7" s="98">
        <v>0</v>
      </c>
      <c r="BO7" s="98">
        <v>0</v>
      </c>
      <c r="BP7" s="98">
        <v>0</v>
      </c>
      <c r="BQ7" s="98">
        <v>0</v>
      </c>
      <c r="BR7" s="98">
        <v>0</v>
      </c>
      <c r="BS7" s="98">
        <v>0</v>
      </c>
      <c r="BT7" s="98">
        <v>2</v>
      </c>
      <c r="BU7" s="98">
        <v>0</v>
      </c>
      <c r="BV7" s="98">
        <v>1</v>
      </c>
      <c r="BW7" s="98">
        <v>0</v>
      </c>
      <c r="BX7" s="98">
        <v>0</v>
      </c>
      <c r="BY7" s="98">
        <v>2</v>
      </c>
      <c r="BZ7" s="98">
        <v>5</v>
      </c>
      <c r="CA7" s="98">
        <v>2</v>
      </c>
      <c r="CB7" s="98">
        <v>0</v>
      </c>
      <c r="CC7" s="98">
        <v>1</v>
      </c>
      <c r="CD7" s="98">
        <v>0</v>
      </c>
      <c r="CE7" s="98">
        <v>1</v>
      </c>
      <c r="CF7" s="98">
        <v>3</v>
      </c>
      <c r="CG7" s="98">
        <v>7</v>
      </c>
    </row>
    <row r="8" spans="1:85" s="98" customFormat="1" ht="20.2" customHeight="1">
      <c r="A8" s="119" t="s">
        <v>141</v>
      </c>
      <c r="B8" s="120" t="s">
        <v>115</v>
      </c>
      <c r="C8" s="120" t="s">
        <v>142</v>
      </c>
      <c r="D8" s="120" t="s">
        <v>117</v>
      </c>
      <c r="E8" s="121" t="s">
        <v>117</v>
      </c>
      <c r="F8" s="122" t="s">
        <v>118</v>
      </c>
      <c r="G8" s="123">
        <v>26</v>
      </c>
      <c r="H8" s="124">
        <v>25</v>
      </c>
      <c r="I8" s="124">
        <v>21</v>
      </c>
      <c r="J8" s="124">
        <v>31</v>
      </c>
      <c r="K8" s="124">
        <v>36</v>
      </c>
      <c r="L8" s="125">
        <v>25</v>
      </c>
      <c r="M8" s="126">
        <f t="shared" ref="M8:M71" si="0">SUM(G8:L8)</f>
        <v>164</v>
      </c>
      <c r="N8" s="126">
        <v>14</v>
      </c>
      <c r="O8" s="123">
        <v>1</v>
      </c>
      <c r="P8" s="127">
        <v>6</v>
      </c>
      <c r="Q8" s="123">
        <v>0</v>
      </c>
      <c r="R8" s="127">
        <v>0</v>
      </c>
      <c r="S8" s="123">
        <v>0</v>
      </c>
      <c r="T8" s="127">
        <v>0</v>
      </c>
      <c r="U8" s="123">
        <v>0</v>
      </c>
      <c r="V8" s="127">
        <v>0</v>
      </c>
      <c r="W8" s="123">
        <v>0</v>
      </c>
      <c r="X8" s="127">
        <v>0</v>
      </c>
      <c r="Y8" s="123">
        <v>0</v>
      </c>
      <c r="Z8" s="127">
        <v>0</v>
      </c>
      <c r="AA8" s="123">
        <v>1</v>
      </c>
      <c r="AB8" s="127">
        <v>8</v>
      </c>
      <c r="AC8" s="128">
        <v>1</v>
      </c>
      <c r="AD8" s="124">
        <v>1</v>
      </c>
      <c r="AE8" s="124">
        <v>1</v>
      </c>
      <c r="AF8" s="124">
        <v>1</v>
      </c>
      <c r="AG8" s="124">
        <v>2</v>
      </c>
      <c r="AH8" s="127">
        <v>1</v>
      </c>
      <c r="AI8" s="126">
        <v>7</v>
      </c>
      <c r="AJ8" s="126">
        <v>2</v>
      </c>
      <c r="AK8" s="128">
        <v>1</v>
      </c>
      <c r="AL8" s="124">
        <v>1</v>
      </c>
      <c r="AM8" s="124">
        <v>1</v>
      </c>
      <c r="AN8" s="124">
        <v>1</v>
      </c>
      <c r="AO8" s="124">
        <v>2</v>
      </c>
      <c r="AP8" s="127">
        <v>1</v>
      </c>
      <c r="AQ8" s="126">
        <v>7</v>
      </c>
      <c r="AR8" s="126">
        <v>2</v>
      </c>
      <c r="AS8" s="126" t="s">
        <v>117</v>
      </c>
      <c r="AT8" s="98">
        <v>0</v>
      </c>
      <c r="AU8" s="98">
        <v>0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  <c r="BI8" s="98">
        <v>0</v>
      </c>
      <c r="BJ8" s="98">
        <v>0</v>
      </c>
      <c r="BK8" s="98">
        <v>0</v>
      </c>
      <c r="BL8" s="98">
        <v>0</v>
      </c>
      <c r="BM8" s="98">
        <v>0</v>
      </c>
      <c r="BN8" s="98">
        <v>0</v>
      </c>
      <c r="BO8" s="98">
        <v>0</v>
      </c>
      <c r="BP8" s="98">
        <v>0</v>
      </c>
      <c r="BQ8" s="98">
        <v>0</v>
      </c>
      <c r="BR8" s="98">
        <v>0</v>
      </c>
      <c r="BS8" s="98">
        <v>0</v>
      </c>
      <c r="BT8" s="98">
        <v>0</v>
      </c>
      <c r="BU8" s="98">
        <v>0</v>
      </c>
      <c r="BV8" s="98">
        <v>4</v>
      </c>
      <c r="BW8" s="98">
        <v>3</v>
      </c>
      <c r="BX8" s="98">
        <v>1</v>
      </c>
      <c r="BY8" s="98">
        <v>0</v>
      </c>
      <c r="BZ8" s="98">
        <v>8</v>
      </c>
      <c r="CA8" s="98">
        <v>1</v>
      </c>
      <c r="CB8" s="98">
        <v>0</v>
      </c>
      <c r="CC8" s="98">
        <v>5</v>
      </c>
      <c r="CD8" s="98">
        <v>6</v>
      </c>
      <c r="CE8" s="98">
        <v>1</v>
      </c>
      <c r="CF8" s="98">
        <v>1</v>
      </c>
      <c r="CG8" s="98">
        <v>14</v>
      </c>
    </row>
    <row r="9" spans="1:85" s="98" customFormat="1" ht="20.2" customHeight="1">
      <c r="A9" s="119" t="s">
        <v>143</v>
      </c>
      <c r="B9" s="120" t="s">
        <v>115</v>
      </c>
      <c r="C9" s="120" t="s">
        <v>144</v>
      </c>
      <c r="D9" s="120" t="s">
        <v>117</v>
      </c>
      <c r="E9" s="121" t="s">
        <v>117</v>
      </c>
      <c r="F9" s="122" t="s">
        <v>118</v>
      </c>
      <c r="G9" s="123">
        <v>18</v>
      </c>
      <c r="H9" s="124">
        <v>18</v>
      </c>
      <c r="I9" s="124">
        <v>20</v>
      </c>
      <c r="J9" s="124">
        <v>29</v>
      </c>
      <c r="K9" s="124">
        <v>23</v>
      </c>
      <c r="L9" s="125">
        <v>20</v>
      </c>
      <c r="M9" s="126">
        <f t="shared" si="0"/>
        <v>128</v>
      </c>
      <c r="N9" s="126">
        <v>10</v>
      </c>
      <c r="O9" s="123">
        <v>1</v>
      </c>
      <c r="P9" s="127">
        <v>3</v>
      </c>
      <c r="Q9" s="123">
        <v>0</v>
      </c>
      <c r="R9" s="127">
        <v>0</v>
      </c>
      <c r="S9" s="123">
        <v>0</v>
      </c>
      <c r="T9" s="127">
        <v>0</v>
      </c>
      <c r="U9" s="123">
        <v>0</v>
      </c>
      <c r="V9" s="127">
        <v>0</v>
      </c>
      <c r="W9" s="123">
        <v>0</v>
      </c>
      <c r="X9" s="127">
        <v>0</v>
      </c>
      <c r="Y9" s="123">
        <v>0</v>
      </c>
      <c r="Z9" s="127">
        <v>0</v>
      </c>
      <c r="AA9" s="123">
        <v>1</v>
      </c>
      <c r="AB9" s="127">
        <v>7</v>
      </c>
      <c r="AC9" s="128">
        <v>1</v>
      </c>
      <c r="AD9" s="124">
        <v>1</v>
      </c>
      <c r="AE9" s="124">
        <v>1</v>
      </c>
      <c r="AF9" s="124">
        <v>1</v>
      </c>
      <c r="AG9" s="124">
        <v>1</v>
      </c>
      <c r="AH9" s="127">
        <v>1</v>
      </c>
      <c r="AI9" s="126">
        <v>6</v>
      </c>
      <c r="AJ9" s="126">
        <v>2</v>
      </c>
      <c r="AK9" s="128">
        <v>1</v>
      </c>
      <c r="AL9" s="124">
        <v>1</v>
      </c>
      <c r="AM9" s="124">
        <v>1</v>
      </c>
      <c r="AN9" s="124">
        <v>1</v>
      </c>
      <c r="AO9" s="124">
        <v>1</v>
      </c>
      <c r="AP9" s="127">
        <v>1</v>
      </c>
      <c r="AQ9" s="126">
        <v>6</v>
      </c>
      <c r="AR9" s="126">
        <v>2</v>
      </c>
      <c r="AS9" s="126" t="s">
        <v>117</v>
      </c>
      <c r="AT9" s="98">
        <v>0</v>
      </c>
      <c r="AU9" s="98">
        <v>0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  <c r="BI9" s="98">
        <v>0</v>
      </c>
      <c r="BJ9" s="98">
        <v>0</v>
      </c>
      <c r="BK9" s="98">
        <v>0</v>
      </c>
      <c r="BL9" s="98">
        <v>0</v>
      </c>
      <c r="BM9" s="98">
        <v>0</v>
      </c>
      <c r="BN9" s="98">
        <v>0</v>
      </c>
      <c r="BO9" s="98">
        <v>0</v>
      </c>
      <c r="BP9" s="98">
        <v>0</v>
      </c>
      <c r="BQ9" s="98">
        <v>0</v>
      </c>
      <c r="BR9" s="98">
        <v>0</v>
      </c>
      <c r="BS9" s="98">
        <v>0</v>
      </c>
      <c r="BT9" s="98">
        <v>0</v>
      </c>
      <c r="BU9" s="98">
        <v>1</v>
      </c>
      <c r="BV9" s="98">
        <v>0</v>
      </c>
      <c r="BW9" s="98">
        <v>4</v>
      </c>
      <c r="BX9" s="98">
        <v>1</v>
      </c>
      <c r="BY9" s="98">
        <v>1</v>
      </c>
      <c r="BZ9" s="98">
        <v>7</v>
      </c>
      <c r="CA9" s="98">
        <v>1</v>
      </c>
      <c r="CB9" s="98">
        <v>1</v>
      </c>
      <c r="CC9" s="98">
        <v>1</v>
      </c>
      <c r="CD9" s="98">
        <v>4</v>
      </c>
      <c r="CE9" s="98">
        <v>2</v>
      </c>
      <c r="CF9" s="98">
        <v>1</v>
      </c>
      <c r="CG9" s="98">
        <v>10</v>
      </c>
    </row>
    <row r="10" spans="1:85" s="98" customFormat="1" ht="20.2" customHeight="1">
      <c r="A10" s="119" t="s">
        <v>145</v>
      </c>
      <c r="B10" s="120" t="s">
        <v>115</v>
      </c>
      <c r="C10" s="120" t="s">
        <v>146</v>
      </c>
      <c r="D10" s="120" t="s">
        <v>117</v>
      </c>
      <c r="E10" s="121" t="s">
        <v>117</v>
      </c>
      <c r="F10" s="122" t="s">
        <v>118</v>
      </c>
      <c r="G10" s="123">
        <v>16</v>
      </c>
      <c r="H10" s="124">
        <v>16</v>
      </c>
      <c r="I10" s="124">
        <v>13</v>
      </c>
      <c r="J10" s="124">
        <v>19</v>
      </c>
      <c r="K10" s="124">
        <v>16</v>
      </c>
      <c r="L10" s="125">
        <v>19</v>
      </c>
      <c r="M10" s="126">
        <f t="shared" si="0"/>
        <v>99</v>
      </c>
      <c r="N10" s="126">
        <v>10</v>
      </c>
      <c r="O10" s="123">
        <v>1</v>
      </c>
      <c r="P10" s="127">
        <v>7</v>
      </c>
      <c r="Q10" s="123">
        <v>0</v>
      </c>
      <c r="R10" s="127">
        <v>0</v>
      </c>
      <c r="S10" s="123">
        <v>0</v>
      </c>
      <c r="T10" s="127">
        <v>0</v>
      </c>
      <c r="U10" s="123">
        <v>0</v>
      </c>
      <c r="V10" s="127">
        <v>0</v>
      </c>
      <c r="W10" s="123">
        <v>0</v>
      </c>
      <c r="X10" s="127">
        <v>0</v>
      </c>
      <c r="Y10" s="123">
        <v>0</v>
      </c>
      <c r="Z10" s="127">
        <v>0</v>
      </c>
      <c r="AA10" s="123">
        <v>1</v>
      </c>
      <c r="AB10" s="127">
        <v>3</v>
      </c>
      <c r="AC10" s="128">
        <v>1</v>
      </c>
      <c r="AD10" s="124">
        <v>1</v>
      </c>
      <c r="AE10" s="124">
        <v>1</v>
      </c>
      <c r="AF10" s="124">
        <v>1</v>
      </c>
      <c r="AG10" s="124">
        <v>1</v>
      </c>
      <c r="AH10" s="127">
        <v>1</v>
      </c>
      <c r="AI10" s="126">
        <v>6</v>
      </c>
      <c r="AJ10" s="126">
        <v>2</v>
      </c>
      <c r="AK10" s="128">
        <v>1</v>
      </c>
      <c r="AL10" s="124">
        <v>1</v>
      </c>
      <c r="AM10" s="124">
        <v>1</v>
      </c>
      <c r="AN10" s="124">
        <v>1</v>
      </c>
      <c r="AO10" s="124">
        <v>1</v>
      </c>
      <c r="AP10" s="127">
        <v>1</v>
      </c>
      <c r="AQ10" s="126">
        <v>6</v>
      </c>
      <c r="AR10" s="126">
        <v>2</v>
      </c>
      <c r="AS10" s="126" t="s">
        <v>117</v>
      </c>
      <c r="AT10" s="98">
        <v>0</v>
      </c>
      <c r="AU10" s="98">
        <v>0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  <c r="BI10" s="98">
        <v>0</v>
      </c>
      <c r="BJ10" s="98">
        <v>0</v>
      </c>
      <c r="BK10" s="98">
        <v>0</v>
      </c>
      <c r="BL10" s="98">
        <v>0</v>
      </c>
      <c r="BM10" s="98">
        <v>0</v>
      </c>
      <c r="BN10" s="98">
        <v>0</v>
      </c>
      <c r="BO10" s="98">
        <v>0</v>
      </c>
      <c r="BP10" s="98">
        <v>0</v>
      </c>
      <c r="BQ10" s="98">
        <v>0</v>
      </c>
      <c r="BR10" s="98">
        <v>0</v>
      </c>
      <c r="BS10" s="98">
        <v>0</v>
      </c>
      <c r="BT10" s="98">
        <v>0</v>
      </c>
      <c r="BU10" s="98">
        <v>0</v>
      </c>
      <c r="BV10" s="98">
        <v>1</v>
      </c>
      <c r="BW10" s="98">
        <v>1</v>
      </c>
      <c r="BX10" s="98">
        <v>1</v>
      </c>
      <c r="BY10" s="98">
        <v>0</v>
      </c>
      <c r="BZ10" s="98">
        <v>3</v>
      </c>
      <c r="CA10" s="98">
        <v>1</v>
      </c>
      <c r="CB10" s="98">
        <v>3</v>
      </c>
      <c r="CC10" s="98">
        <v>2</v>
      </c>
      <c r="CD10" s="98">
        <v>2</v>
      </c>
      <c r="CE10" s="98">
        <v>2</v>
      </c>
      <c r="CF10" s="98">
        <v>0</v>
      </c>
      <c r="CG10" s="98">
        <v>10</v>
      </c>
    </row>
    <row r="11" spans="1:85" s="98" customFormat="1" ht="20.2" customHeight="1">
      <c r="A11" s="119" t="s">
        <v>147</v>
      </c>
      <c r="B11" s="120" t="s">
        <v>115</v>
      </c>
      <c r="C11" s="120" t="s">
        <v>148</v>
      </c>
      <c r="D11" s="120" t="s">
        <v>117</v>
      </c>
      <c r="E11" s="121" t="s">
        <v>127</v>
      </c>
      <c r="F11" s="122" t="s">
        <v>118</v>
      </c>
      <c r="G11" s="123">
        <v>14</v>
      </c>
      <c r="H11" s="124">
        <v>8</v>
      </c>
      <c r="I11" s="124">
        <v>8</v>
      </c>
      <c r="J11" s="124">
        <v>12</v>
      </c>
      <c r="K11" s="124">
        <v>10</v>
      </c>
      <c r="L11" s="125">
        <v>14</v>
      </c>
      <c r="M11" s="126">
        <f t="shared" si="0"/>
        <v>66</v>
      </c>
      <c r="N11" s="126">
        <v>4</v>
      </c>
      <c r="O11" s="123">
        <v>1</v>
      </c>
      <c r="P11" s="127">
        <v>3</v>
      </c>
      <c r="Q11" s="123">
        <v>0</v>
      </c>
      <c r="R11" s="127">
        <v>0</v>
      </c>
      <c r="S11" s="123">
        <v>0</v>
      </c>
      <c r="T11" s="127">
        <v>0</v>
      </c>
      <c r="U11" s="123">
        <v>0</v>
      </c>
      <c r="V11" s="127">
        <v>0</v>
      </c>
      <c r="W11" s="123">
        <v>0</v>
      </c>
      <c r="X11" s="127">
        <v>0</v>
      </c>
      <c r="Y11" s="123">
        <v>0</v>
      </c>
      <c r="Z11" s="127">
        <v>0</v>
      </c>
      <c r="AA11" s="123">
        <v>1</v>
      </c>
      <c r="AB11" s="127">
        <v>1</v>
      </c>
      <c r="AC11" s="128">
        <v>1</v>
      </c>
      <c r="AD11" s="124">
        <v>1</v>
      </c>
      <c r="AE11" s="124" t="s">
        <v>117</v>
      </c>
      <c r="AF11" s="124">
        <v>1</v>
      </c>
      <c r="AG11" s="124">
        <v>1</v>
      </c>
      <c r="AH11" s="127">
        <v>1</v>
      </c>
      <c r="AI11" s="126">
        <v>5</v>
      </c>
      <c r="AJ11" s="126">
        <v>2</v>
      </c>
      <c r="AK11" s="128">
        <v>1</v>
      </c>
      <c r="AL11" s="124">
        <v>1</v>
      </c>
      <c r="AM11" s="124">
        <v>0</v>
      </c>
      <c r="AN11" s="124">
        <v>1</v>
      </c>
      <c r="AO11" s="124">
        <v>1</v>
      </c>
      <c r="AP11" s="127">
        <v>1</v>
      </c>
      <c r="AQ11" s="126">
        <v>5</v>
      </c>
      <c r="AR11" s="126">
        <v>2</v>
      </c>
      <c r="AS11" s="126">
        <v>1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  <c r="BI11" s="98">
        <v>0</v>
      </c>
      <c r="BJ11" s="98">
        <v>0</v>
      </c>
      <c r="BK11" s="98">
        <v>0</v>
      </c>
      <c r="BL11" s="98">
        <v>0</v>
      </c>
      <c r="BM11" s="98">
        <v>0</v>
      </c>
      <c r="BN11" s="98">
        <v>0</v>
      </c>
      <c r="BO11" s="98">
        <v>0</v>
      </c>
      <c r="BP11" s="98">
        <v>0</v>
      </c>
      <c r="BQ11" s="98">
        <v>0</v>
      </c>
      <c r="BR11" s="98">
        <v>0</v>
      </c>
      <c r="BS11" s="98">
        <v>0</v>
      </c>
      <c r="BT11" s="98">
        <v>0</v>
      </c>
      <c r="BU11" s="98">
        <v>0</v>
      </c>
      <c r="BV11" s="98">
        <v>0</v>
      </c>
      <c r="BW11" s="98">
        <v>0</v>
      </c>
      <c r="BX11" s="98">
        <v>0</v>
      </c>
      <c r="BY11" s="98">
        <v>1</v>
      </c>
      <c r="BZ11" s="98">
        <v>1</v>
      </c>
      <c r="CA11" s="98">
        <v>0</v>
      </c>
      <c r="CB11" s="98">
        <v>0</v>
      </c>
      <c r="CC11" s="98">
        <v>0</v>
      </c>
      <c r="CD11" s="98">
        <v>0</v>
      </c>
      <c r="CE11" s="98">
        <v>1</v>
      </c>
      <c r="CF11" s="98">
        <v>3</v>
      </c>
      <c r="CG11" s="98">
        <v>4</v>
      </c>
    </row>
    <row r="12" spans="1:85" s="98" customFormat="1" ht="20.2" customHeight="1">
      <c r="A12" s="119" t="s">
        <v>149</v>
      </c>
      <c r="B12" s="120" t="s">
        <v>115</v>
      </c>
      <c r="C12" s="120" t="s">
        <v>150</v>
      </c>
      <c r="D12" s="120" t="s">
        <v>117</v>
      </c>
      <c r="E12" s="121" t="s">
        <v>117</v>
      </c>
      <c r="F12" s="122" t="s">
        <v>151</v>
      </c>
      <c r="G12" s="123">
        <v>37</v>
      </c>
      <c r="H12" s="124">
        <v>44</v>
      </c>
      <c r="I12" s="124">
        <v>45</v>
      </c>
      <c r="J12" s="124">
        <v>48</v>
      </c>
      <c r="K12" s="124">
        <v>48</v>
      </c>
      <c r="L12" s="125">
        <v>43</v>
      </c>
      <c r="M12" s="126">
        <f t="shared" si="0"/>
        <v>265</v>
      </c>
      <c r="N12" s="126">
        <v>17</v>
      </c>
      <c r="O12" s="123">
        <v>1</v>
      </c>
      <c r="P12" s="127">
        <v>7</v>
      </c>
      <c r="Q12" s="123">
        <v>0</v>
      </c>
      <c r="R12" s="127">
        <v>0</v>
      </c>
      <c r="S12" s="123">
        <v>0</v>
      </c>
      <c r="T12" s="127">
        <v>0</v>
      </c>
      <c r="U12" s="123">
        <v>0</v>
      </c>
      <c r="V12" s="127">
        <v>0</v>
      </c>
      <c r="W12" s="123">
        <v>0</v>
      </c>
      <c r="X12" s="127">
        <v>0</v>
      </c>
      <c r="Y12" s="123">
        <v>0</v>
      </c>
      <c r="Z12" s="127">
        <v>0</v>
      </c>
      <c r="AA12" s="123">
        <v>2</v>
      </c>
      <c r="AB12" s="127">
        <v>10</v>
      </c>
      <c r="AC12" s="128">
        <v>2</v>
      </c>
      <c r="AD12" s="124">
        <v>2</v>
      </c>
      <c r="AE12" s="124">
        <v>2</v>
      </c>
      <c r="AF12" s="124">
        <v>2</v>
      </c>
      <c r="AG12" s="124">
        <v>2</v>
      </c>
      <c r="AH12" s="127">
        <v>2</v>
      </c>
      <c r="AI12" s="126">
        <v>12</v>
      </c>
      <c r="AJ12" s="126">
        <v>3</v>
      </c>
      <c r="AK12" s="128">
        <v>2</v>
      </c>
      <c r="AL12" s="124">
        <v>2</v>
      </c>
      <c r="AM12" s="124">
        <v>2</v>
      </c>
      <c r="AN12" s="124">
        <v>2</v>
      </c>
      <c r="AO12" s="124">
        <v>2</v>
      </c>
      <c r="AP12" s="127">
        <v>2</v>
      </c>
      <c r="AQ12" s="126">
        <v>12</v>
      </c>
      <c r="AR12" s="126">
        <v>3</v>
      </c>
      <c r="AS12" s="126" t="s">
        <v>117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  <c r="BI12" s="98">
        <v>0</v>
      </c>
      <c r="BJ12" s="98">
        <v>0</v>
      </c>
      <c r="BK12" s="98">
        <v>0</v>
      </c>
      <c r="BL12" s="98">
        <v>0</v>
      </c>
      <c r="BM12" s="98">
        <v>0</v>
      </c>
      <c r="BN12" s="98">
        <v>0</v>
      </c>
      <c r="BO12" s="98">
        <v>0</v>
      </c>
      <c r="BP12" s="98">
        <v>0</v>
      </c>
      <c r="BQ12" s="98">
        <v>0</v>
      </c>
      <c r="BR12" s="98">
        <v>0</v>
      </c>
      <c r="BS12" s="98">
        <v>0</v>
      </c>
      <c r="BT12" s="98">
        <v>1</v>
      </c>
      <c r="BU12" s="98">
        <v>1</v>
      </c>
      <c r="BV12" s="98">
        <v>2</v>
      </c>
      <c r="BW12" s="98">
        <v>2</v>
      </c>
      <c r="BX12" s="98">
        <v>3</v>
      </c>
      <c r="BY12" s="98">
        <v>1</v>
      </c>
      <c r="BZ12" s="98">
        <v>10</v>
      </c>
      <c r="CA12" s="98">
        <v>5</v>
      </c>
      <c r="CB12" s="98">
        <v>1</v>
      </c>
      <c r="CC12" s="98">
        <v>4</v>
      </c>
      <c r="CD12" s="98">
        <v>3</v>
      </c>
      <c r="CE12" s="98">
        <v>3</v>
      </c>
      <c r="CF12" s="98">
        <v>1</v>
      </c>
      <c r="CG12" s="98">
        <v>17</v>
      </c>
    </row>
    <row r="13" spans="1:85" s="98" customFormat="1" ht="20.2" customHeight="1">
      <c r="A13" s="119" t="s">
        <v>152</v>
      </c>
      <c r="B13" s="120" t="s">
        <v>115</v>
      </c>
      <c r="C13" s="120" t="s">
        <v>153</v>
      </c>
      <c r="D13" s="120" t="s">
        <v>117</v>
      </c>
      <c r="E13" s="121" t="s">
        <v>117</v>
      </c>
      <c r="F13" s="122" t="s">
        <v>151</v>
      </c>
      <c r="G13" s="123">
        <v>10</v>
      </c>
      <c r="H13" s="124">
        <v>17</v>
      </c>
      <c r="I13" s="124">
        <v>19</v>
      </c>
      <c r="J13" s="124">
        <v>21</v>
      </c>
      <c r="K13" s="124">
        <v>24</v>
      </c>
      <c r="L13" s="125">
        <v>24</v>
      </c>
      <c r="M13" s="126">
        <f t="shared" si="0"/>
        <v>115</v>
      </c>
      <c r="N13" s="126">
        <v>7</v>
      </c>
      <c r="O13" s="123">
        <v>1</v>
      </c>
      <c r="P13" s="127">
        <v>3</v>
      </c>
      <c r="Q13" s="123">
        <v>0</v>
      </c>
      <c r="R13" s="127">
        <v>0</v>
      </c>
      <c r="S13" s="123">
        <v>0</v>
      </c>
      <c r="T13" s="127">
        <v>0</v>
      </c>
      <c r="U13" s="123">
        <v>0</v>
      </c>
      <c r="V13" s="127">
        <v>0</v>
      </c>
      <c r="W13" s="123">
        <v>0</v>
      </c>
      <c r="X13" s="127">
        <v>0</v>
      </c>
      <c r="Y13" s="123">
        <v>0</v>
      </c>
      <c r="Z13" s="127">
        <v>0</v>
      </c>
      <c r="AA13" s="123">
        <v>1</v>
      </c>
      <c r="AB13" s="127">
        <v>4</v>
      </c>
      <c r="AC13" s="128">
        <v>1</v>
      </c>
      <c r="AD13" s="124">
        <v>1</v>
      </c>
      <c r="AE13" s="124">
        <v>1</v>
      </c>
      <c r="AF13" s="124">
        <v>1</v>
      </c>
      <c r="AG13" s="124">
        <v>1</v>
      </c>
      <c r="AH13" s="127">
        <v>1</v>
      </c>
      <c r="AI13" s="126">
        <v>6</v>
      </c>
      <c r="AJ13" s="126">
        <v>2</v>
      </c>
      <c r="AK13" s="128">
        <v>1</v>
      </c>
      <c r="AL13" s="124">
        <v>1</v>
      </c>
      <c r="AM13" s="124">
        <v>1</v>
      </c>
      <c r="AN13" s="124">
        <v>1</v>
      </c>
      <c r="AO13" s="124">
        <v>1</v>
      </c>
      <c r="AP13" s="127">
        <v>1</v>
      </c>
      <c r="AQ13" s="126">
        <v>6</v>
      </c>
      <c r="AR13" s="126">
        <v>2</v>
      </c>
      <c r="AS13" s="126" t="s">
        <v>117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  <c r="BI13" s="98">
        <v>0</v>
      </c>
      <c r="BJ13" s="98">
        <v>0</v>
      </c>
      <c r="BK13" s="98">
        <v>0</v>
      </c>
      <c r="BL13" s="98">
        <v>0</v>
      </c>
      <c r="BM13" s="98">
        <v>0</v>
      </c>
      <c r="BN13" s="98">
        <v>0</v>
      </c>
      <c r="BO13" s="98">
        <v>0</v>
      </c>
      <c r="BP13" s="98">
        <v>0</v>
      </c>
      <c r="BQ13" s="98">
        <v>0</v>
      </c>
      <c r="BR13" s="98">
        <v>0</v>
      </c>
      <c r="BS13" s="98">
        <v>0</v>
      </c>
      <c r="BT13" s="98">
        <v>1</v>
      </c>
      <c r="BU13" s="98">
        <v>0</v>
      </c>
      <c r="BV13" s="98">
        <v>0</v>
      </c>
      <c r="BW13" s="98">
        <v>1</v>
      </c>
      <c r="BX13" s="98">
        <v>1</v>
      </c>
      <c r="BY13" s="98">
        <v>1</v>
      </c>
      <c r="BZ13" s="98">
        <v>4</v>
      </c>
      <c r="CA13" s="98">
        <v>3</v>
      </c>
      <c r="CB13" s="98">
        <v>1</v>
      </c>
      <c r="CC13" s="98">
        <v>0</v>
      </c>
      <c r="CD13" s="98">
        <v>1</v>
      </c>
      <c r="CE13" s="98">
        <v>1</v>
      </c>
      <c r="CF13" s="98">
        <v>1</v>
      </c>
      <c r="CG13" s="98">
        <v>7</v>
      </c>
    </row>
    <row r="14" spans="1:85" s="98" customFormat="1" ht="20.2" customHeight="1">
      <c r="A14" s="119" t="s">
        <v>154</v>
      </c>
      <c r="B14" s="120" t="s">
        <v>115</v>
      </c>
      <c r="C14" s="120" t="s">
        <v>155</v>
      </c>
      <c r="D14" s="120" t="s">
        <v>117</v>
      </c>
      <c r="E14" s="121" t="s">
        <v>117</v>
      </c>
      <c r="F14" s="122" t="s">
        <v>151</v>
      </c>
      <c r="G14" s="123">
        <v>67</v>
      </c>
      <c r="H14" s="124">
        <v>62</v>
      </c>
      <c r="I14" s="124">
        <v>60</v>
      </c>
      <c r="J14" s="124">
        <v>68</v>
      </c>
      <c r="K14" s="124">
        <v>57</v>
      </c>
      <c r="L14" s="125">
        <v>56</v>
      </c>
      <c r="M14" s="126">
        <f t="shared" si="0"/>
        <v>370</v>
      </c>
      <c r="N14" s="126">
        <v>16</v>
      </c>
      <c r="O14" s="123">
        <v>1</v>
      </c>
      <c r="P14" s="127">
        <v>4</v>
      </c>
      <c r="Q14" s="123">
        <v>1</v>
      </c>
      <c r="R14" s="127">
        <v>1</v>
      </c>
      <c r="S14" s="123">
        <v>0</v>
      </c>
      <c r="T14" s="127">
        <v>0</v>
      </c>
      <c r="U14" s="123">
        <v>0</v>
      </c>
      <c r="V14" s="127">
        <v>0</v>
      </c>
      <c r="W14" s="123">
        <v>0</v>
      </c>
      <c r="X14" s="127">
        <v>0</v>
      </c>
      <c r="Y14" s="123">
        <v>0</v>
      </c>
      <c r="Z14" s="127">
        <v>0</v>
      </c>
      <c r="AA14" s="123">
        <v>2</v>
      </c>
      <c r="AB14" s="127">
        <v>11</v>
      </c>
      <c r="AC14" s="128">
        <v>2</v>
      </c>
      <c r="AD14" s="124">
        <v>2</v>
      </c>
      <c r="AE14" s="124">
        <v>2</v>
      </c>
      <c r="AF14" s="124">
        <v>2</v>
      </c>
      <c r="AG14" s="124">
        <v>2</v>
      </c>
      <c r="AH14" s="127">
        <v>2</v>
      </c>
      <c r="AI14" s="126">
        <v>12</v>
      </c>
      <c r="AJ14" s="126">
        <v>4</v>
      </c>
      <c r="AK14" s="128">
        <v>2</v>
      </c>
      <c r="AL14" s="124">
        <v>2</v>
      </c>
      <c r="AM14" s="124">
        <v>2</v>
      </c>
      <c r="AN14" s="124">
        <v>2</v>
      </c>
      <c r="AO14" s="124">
        <v>2</v>
      </c>
      <c r="AP14" s="127">
        <v>2</v>
      </c>
      <c r="AQ14" s="126">
        <v>12</v>
      </c>
      <c r="AR14" s="126">
        <v>4</v>
      </c>
      <c r="AS14" s="126" t="s">
        <v>117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  <c r="BI14" s="98">
        <v>0</v>
      </c>
      <c r="BJ14" s="98">
        <v>0</v>
      </c>
      <c r="BK14" s="98">
        <v>0</v>
      </c>
      <c r="BL14" s="98">
        <v>0</v>
      </c>
      <c r="BM14" s="98">
        <v>0</v>
      </c>
      <c r="BN14" s="98">
        <v>0</v>
      </c>
      <c r="BO14" s="98">
        <v>0</v>
      </c>
      <c r="BP14" s="98">
        <v>0</v>
      </c>
      <c r="BQ14" s="98">
        <v>0</v>
      </c>
      <c r="BR14" s="98">
        <v>0</v>
      </c>
      <c r="BS14" s="98">
        <v>0</v>
      </c>
      <c r="BT14" s="98">
        <v>2</v>
      </c>
      <c r="BU14" s="98">
        <v>0</v>
      </c>
      <c r="BV14" s="98">
        <v>1</v>
      </c>
      <c r="BW14" s="98">
        <v>5</v>
      </c>
      <c r="BX14" s="98">
        <v>1</v>
      </c>
      <c r="BY14" s="98">
        <v>2</v>
      </c>
      <c r="BZ14" s="98">
        <v>11</v>
      </c>
      <c r="CA14" s="98">
        <v>4</v>
      </c>
      <c r="CB14" s="98">
        <v>0</v>
      </c>
      <c r="CC14" s="98">
        <v>1</v>
      </c>
      <c r="CD14" s="98">
        <v>7</v>
      </c>
      <c r="CE14" s="98">
        <v>2</v>
      </c>
      <c r="CF14" s="98">
        <v>2</v>
      </c>
      <c r="CG14" s="98">
        <v>16</v>
      </c>
    </row>
    <row r="15" spans="1:85" s="98" customFormat="1" ht="20.2" customHeight="1">
      <c r="A15" s="119" t="s">
        <v>156</v>
      </c>
      <c r="B15" s="120" t="s">
        <v>115</v>
      </c>
      <c r="C15" s="120" t="s">
        <v>157</v>
      </c>
      <c r="D15" s="120" t="s">
        <v>117</v>
      </c>
      <c r="E15" s="121" t="s">
        <v>117</v>
      </c>
      <c r="F15" s="122" t="s">
        <v>151</v>
      </c>
      <c r="G15" s="123">
        <v>19</v>
      </c>
      <c r="H15" s="124">
        <v>19</v>
      </c>
      <c r="I15" s="124">
        <v>18</v>
      </c>
      <c r="J15" s="124">
        <v>13</v>
      </c>
      <c r="K15" s="124">
        <v>28</v>
      </c>
      <c r="L15" s="125">
        <v>18</v>
      </c>
      <c r="M15" s="126">
        <f t="shared" si="0"/>
        <v>115</v>
      </c>
      <c r="N15" s="126">
        <v>9</v>
      </c>
      <c r="O15" s="123">
        <v>1</v>
      </c>
      <c r="P15" s="127">
        <v>3</v>
      </c>
      <c r="Q15" s="123">
        <v>0</v>
      </c>
      <c r="R15" s="127">
        <v>0</v>
      </c>
      <c r="S15" s="123">
        <v>0</v>
      </c>
      <c r="T15" s="127">
        <v>0</v>
      </c>
      <c r="U15" s="123">
        <v>0</v>
      </c>
      <c r="V15" s="127">
        <v>0</v>
      </c>
      <c r="W15" s="123">
        <v>0</v>
      </c>
      <c r="X15" s="127">
        <v>0</v>
      </c>
      <c r="Y15" s="123">
        <v>0</v>
      </c>
      <c r="Z15" s="127">
        <v>0</v>
      </c>
      <c r="AA15" s="123">
        <v>1</v>
      </c>
      <c r="AB15" s="127">
        <v>6</v>
      </c>
      <c r="AC15" s="128">
        <v>1</v>
      </c>
      <c r="AD15" s="124">
        <v>1</v>
      </c>
      <c r="AE15" s="124">
        <v>1</v>
      </c>
      <c r="AF15" s="124">
        <v>1</v>
      </c>
      <c r="AG15" s="124">
        <v>1</v>
      </c>
      <c r="AH15" s="127">
        <v>1</v>
      </c>
      <c r="AI15" s="126">
        <v>6</v>
      </c>
      <c r="AJ15" s="126">
        <v>2</v>
      </c>
      <c r="AK15" s="128">
        <v>1</v>
      </c>
      <c r="AL15" s="124">
        <v>1</v>
      </c>
      <c r="AM15" s="124">
        <v>1</v>
      </c>
      <c r="AN15" s="124">
        <v>1</v>
      </c>
      <c r="AO15" s="124">
        <v>1</v>
      </c>
      <c r="AP15" s="127">
        <v>1</v>
      </c>
      <c r="AQ15" s="126">
        <v>6</v>
      </c>
      <c r="AR15" s="126">
        <v>2</v>
      </c>
      <c r="AS15" s="126" t="s">
        <v>117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  <c r="BI15" s="98">
        <v>0</v>
      </c>
      <c r="BJ15" s="98">
        <v>0</v>
      </c>
      <c r="BK15" s="98">
        <v>0</v>
      </c>
      <c r="BL15" s="98">
        <v>0</v>
      </c>
      <c r="BM15" s="98">
        <v>0</v>
      </c>
      <c r="BN15" s="98">
        <v>0</v>
      </c>
      <c r="BO15" s="98">
        <v>0</v>
      </c>
      <c r="BP15" s="98">
        <v>0</v>
      </c>
      <c r="BQ15" s="98">
        <v>0</v>
      </c>
      <c r="BR15" s="98">
        <v>0</v>
      </c>
      <c r="BS15" s="98">
        <v>0</v>
      </c>
      <c r="BT15" s="98">
        <v>0</v>
      </c>
      <c r="BU15" s="98">
        <v>2</v>
      </c>
      <c r="BV15" s="98">
        <v>1</v>
      </c>
      <c r="BW15" s="98">
        <v>1</v>
      </c>
      <c r="BX15" s="98">
        <v>1</v>
      </c>
      <c r="BY15" s="98">
        <v>1</v>
      </c>
      <c r="BZ15" s="98">
        <v>6</v>
      </c>
      <c r="CA15" s="98">
        <v>0</v>
      </c>
      <c r="CB15" s="98">
        <v>2</v>
      </c>
      <c r="CC15" s="98">
        <v>1</v>
      </c>
      <c r="CD15" s="98">
        <v>3</v>
      </c>
      <c r="CE15" s="98">
        <v>2</v>
      </c>
      <c r="CF15" s="98">
        <v>1</v>
      </c>
      <c r="CG15" s="98">
        <v>9</v>
      </c>
    </row>
    <row r="16" spans="1:85" s="98" customFormat="1" ht="20.2" customHeight="1">
      <c r="A16" s="119" t="s">
        <v>158</v>
      </c>
      <c r="B16" s="120" t="s">
        <v>115</v>
      </c>
      <c r="C16" s="120" t="s">
        <v>159</v>
      </c>
      <c r="D16" s="120" t="s">
        <v>117</v>
      </c>
      <c r="E16" s="121" t="s">
        <v>127</v>
      </c>
      <c r="F16" s="122" t="s">
        <v>118</v>
      </c>
      <c r="G16" s="123">
        <v>5</v>
      </c>
      <c r="H16" s="124">
        <v>4</v>
      </c>
      <c r="I16" s="124">
        <v>5</v>
      </c>
      <c r="J16" s="124">
        <v>8</v>
      </c>
      <c r="K16" s="124">
        <v>7</v>
      </c>
      <c r="L16" s="125">
        <v>11</v>
      </c>
      <c r="M16" s="126">
        <f t="shared" si="0"/>
        <v>40</v>
      </c>
      <c r="N16" s="126">
        <v>5</v>
      </c>
      <c r="O16" s="123">
        <v>1</v>
      </c>
      <c r="P16" s="127">
        <v>2</v>
      </c>
      <c r="Q16" s="123">
        <v>0</v>
      </c>
      <c r="R16" s="127">
        <v>0</v>
      </c>
      <c r="S16" s="123">
        <v>0</v>
      </c>
      <c r="T16" s="127">
        <v>0</v>
      </c>
      <c r="U16" s="123">
        <v>0</v>
      </c>
      <c r="V16" s="127">
        <v>0</v>
      </c>
      <c r="W16" s="123">
        <v>0</v>
      </c>
      <c r="X16" s="127">
        <v>0</v>
      </c>
      <c r="Y16" s="123">
        <v>0</v>
      </c>
      <c r="Z16" s="127">
        <v>0</v>
      </c>
      <c r="AA16" s="123">
        <v>1</v>
      </c>
      <c r="AB16" s="127">
        <v>3</v>
      </c>
      <c r="AC16" s="128">
        <v>1</v>
      </c>
      <c r="AD16" s="124">
        <v>1</v>
      </c>
      <c r="AE16" s="124" t="s">
        <v>117</v>
      </c>
      <c r="AF16" s="124">
        <v>1</v>
      </c>
      <c r="AG16" s="124" t="s">
        <v>117</v>
      </c>
      <c r="AH16" s="127">
        <v>1</v>
      </c>
      <c r="AI16" s="126">
        <v>4</v>
      </c>
      <c r="AJ16" s="126">
        <v>2</v>
      </c>
      <c r="AK16" s="128">
        <v>1</v>
      </c>
      <c r="AL16" s="124">
        <v>1</v>
      </c>
      <c r="AM16" s="124">
        <v>0</v>
      </c>
      <c r="AN16" s="124">
        <v>1</v>
      </c>
      <c r="AO16" s="124">
        <v>0</v>
      </c>
      <c r="AP16" s="127">
        <v>1</v>
      </c>
      <c r="AQ16" s="126">
        <v>4</v>
      </c>
      <c r="AR16" s="126">
        <v>2</v>
      </c>
      <c r="AS16" s="126">
        <v>2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  <c r="BI16" s="98">
        <v>0</v>
      </c>
      <c r="BJ16" s="98">
        <v>0</v>
      </c>
      <c r="BK16" s="98">
        <v>0</v>
      </c>
      <c r="BL16" s="98">
        <v>0</v>
      </c>
      <c r="BM16" s="98">
        <v>0</v>
      </c>
      <c r="BN16" s="98">
        <v>0</v>
      </c>
      <c r="BO16" s="98">
        <v>0</v>
      </c>
      <c r="BP16" s="98">
        <v>0</v>
      </c>
      <c r="BQ16" s="98">
        <v>0</v>
      </c>
      <c r="BR16" s="98">
        <v>0</v>
      </c>
      <c r="BS16" s="98">
        <v>0</v>
      </c>
      <c r="BT16" s="98">
        <v>0</v>
      </c>
      <c r="BU16" s="98">
        <v>1</v>
      </c>
      <c r="BV16" s="98">
        <v>0</v>
      </c>
      <c r="BW16" s="98">
        <v>0</v>
      </c>
      <c r="BX16" s="98">
        <v>1</v>
      </c>
      <c r="BY16" s="98">
        <v>1</v>
      </c>
      <c r="BZ16" s="98">
        <v>3</v>
      </c>
      <c r="CA16" s="98">
        <v>0</v>
      </c>
      <c r="CB16" s="98">
        <v>1</v>
      </c>
      <c r="CC16" s="98">
        <v>0</v>
      </c>
      <c r="CD16" s="98">
        <v>0</v>
      </c>
      <c r="CE16" s="98">
        <v>2</v>
      </c>
      <c r="CF16" s="98">
        <v>2</v>
      </c>
      <c r="CG16" s="98">
        <v>5</v>
      </c>
    </row>
    <row r="17" spans="1:85" s="98" customFormat="1" ht="20.2" customHeight="1">
      <c r="A17" s="119" t="s">
        <v>160</v>
      </c>
      <c r="B17" s="120" t="s">
        <v>115</v>
      </c>
      <c r="C17" s="120" t="s">
        <v>161</v>
      </c>
      <c r="D17" s="120" t="s">
        <v>117</v>
      </c>
      <c r="E17" s="121" t="s">
        <v>117</v>
      </c>
      <c r="F17" s="122" t="s">
        <v>118</v>
      </c>
      <c r="G17" s="123">
        <v>46</v>
      </c>
      <c r="H17" s="124">
        <v>47</v>
      </c>
      <c r="I17" s="124">
        <v>46</v>
      </c>
      <c r="J17" s="124">
        <v>48</v>
      </c>
      <c r="K17" s="124">
        <v>51</v>
      </c>
      <c r="L17" s="125">
        <v>49</v>
      </c>
      <c r="M17" s="126">
        <f t="shared" si="0"/>
        <v>287</v>
      </c>
      <c r="N17" s="126">
        <v>10</v>
      </c>
      <c r="O17" s="123">
        <v>1</v>
      </c>
      <c r="P17" s="127">
        <v>7</v>
      </c>
      <c r="Q17" s="123">
        <v>0</v>
      </c>
      <c r="R17" s="127">
        <v>0</v>
      </c>
      <c r="S17" s="123">
        <v>0</v>
      </c>
      <c r="T17" s="127">
        <v>0</v>
      </c>
      <c r="U17" s="123">
        <v>0</v>
      </c>
      <c r="V17" s="127">
        <v>0</v>
      </c>
      <c r="W17" s="123">
        <v>0</v>
      </c>
      <c r="X17" s="127">
        <v>0</v>
      </c>
      <c r="Y17" s="123">
        <v>0</v>
      </c>
      <c r="Z17" s="127">
        <v>0</v>
      </c>
      <c r="AA17" s="123">
        <v>1</v>
      </c>
      <c r="AB17" s="127">
        <v>3</v>
      </c>
      <c r="AC17" s="128">
        <v>2</v>
      </c>
      <c r="AD17" s="124">
        <v>2</v>
      </c>
      <c r="AE17" s="124">
        <v>2</v>
      </c>
      <c r="AF17" s="124">
        <v>2</v>
      </c>
      <c r="AG17" s="124">
        <v>2</v>
      </c>
      <c r="AH17" s="127">
        <v>2</v>
      </c>
      <c r="AI17" s="126">
        <v>12</v>
      </c>
      <c r="AJ17" s="126">
        <v>2</v>
      </c>
      <c r="AK17" s="128">
        <v>2</v>
      </c>
      <c r="AL17" s="124">
        <v>2</v>
      </c>
      <c r="AM17" s="124">
        <v>2</v>
      </c>
      <c r="AN17" s="124">
        <v>2</v>
      </c>
      <c r="AO17" s="124">
        <v>2</v>
      </c>
      <c r="AP17" s="127">
        <v>2</v>
      </c>
      <c r="AQ17" s="126">
        <v>12</v>
      </c>
      <c r="AR17" s="126">
        <v>2</v>
      </c>
      <c r="AS17" s="126" t="s">
        <v>117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  <c r="BI17" s="98">
        <v>0</v>
      </c>
      <c r="BJ17" s="98">
        <v>0</v>
      </c>
      <c r="BK17" s="98">
        <v>0</v>
      </c>
      <c r="BL17" s="98">
        <v>0</v>
      </c>
      <c r="BM17" s="98">
        <v>0</v>
      </c>
      <c r="BN17" s="98">
        <v>0</v>
      </c>
      <c r="BO17" s="98">
        <v>0</v>
      </c>
      <c r="BP17" s="98">
        <v>0</v>
      </c>
      <c r="BQ17" s="98">
        <v>0</v>
      </c>
      <c r="BR17" s="98">
        <v>0</v>
      </c>
      <c r="BS17" s="98">
        <v>0</v>
      </c>
      <c r="BT17" s="98">
        <v>0</v>
      </c>
      <c r="BU17" s="98">
        <v>0</v>
      </c>
      <c r="BV17" s="98">
        <v>0</v>
      </c>
      <c r="BW17" s="98">
        <v>0</v>
      </c>
      <c r="BX17" s="98">
        <v>2</v>
      </c>
      <c r="BY17" s="98">
        <v>1</v>
      </c>
      <c r="BZ17" s="98">
        <v>3</v>
      </c>
      <c r="CA17" s="98">
        <v>0</v>
      </c>
      <c r="CB17" s="98">
        <v>1</v>
      </c>
      <c r="CC17" s="98">
        <v>1</v>
      </c>
      <c r="CD17" s="98">
        <v>1</v>
      </c>
      <c r="CE17" s="98">
        <v>4</v>
      </c>
      <c r="CF17" s="98">
        <v>3</v>
      </c>
      <c r="CG17" s="98">
        <v>10</v>
      </c>
    </row>
    <row r="18" spans="1:85" s="98" customFormat="1" ht="20.2" customHeight="1">
      <c r="A18" s="119" t="s">
        <v>162</v>
      </c>
      <c r="B18" s="120" t="s">
        <v>115</v>
      </c>
      <c r="C18" s="120" t="s">
        <v>163</v>
      </c>
      <c r="D18" s="120" t="s">
        <v>117</v>
      </c>
      <c r="E18" s="121" t="s">
        <v>117</v>
      </c>
      <c r="F18" s="122" t="s">
        <v>151</v>
      </c>
      <c r="G18" s="123">
        <v>56</v>
      </c>
      <c r="H18" s="124">
        <v>63</v>
      </c>
      <c r="I18" s="124">
        <v>53</v>
      </c>
      <c r="J18" s="124">
        <v>64</v>
      </c>
      <c r="K18" s="124">
        <v>59</v>
      </c>
      <c r="L18" s="125">
        <v>71</v>
      </c>
      <c r="M18" s="126">
        <f t="shared" si="0"/>
        <v>366</v>
      </c>
      <c r="N18" s="126">
        <v>24</v>
      </c>
      <c r="O18" s="123">
        <v>1</v>
      </c>
      <c r="P18" s="127">
        <v>8</v>
      </c>
      <c r="Q18" s="123">
        <v>0</v>
      </c>
      <c r="R18" s="127">
        <v>0</v>
      </c>
      <c r="S18" s="123">
        <v>0</v>
      </c>
      <c r="T18" s="127">
        <v>0</v>
      </c>
      <c r="U18" s="123">
        <v>0</v>
      </c>
      <c r="V18" s="127">
        <v>0</v>
      </c>
      <c r="W18" s="123">
        <v>0</v>
      </c>
      <c r="X18" s="127">
        <v>0</v>
      </c>
      <c r="Y18" s="123">
        <v>0</v>
      </c>
      <c r="Z18" s="127">
        <v>0</v>
      </c>
      <c r="AA18" s="123">
        <v>2</v>
      </c>
      <c r="AB18" s="127">
        <v>16</v>
      </c>
      <c r="AC18" s="128">
        <v>2</v>
      </c>
      <c r="AD18" s="124">
        <v>2</v>
      </c>
      <c r="AE18" s="124">
        <v>2</v>
      </c>
      <c r="AF18" s="124">
        <v>2</v>
      </c>
      <c r="AG18" s="124">
        <v>2</v>
      </c>
      <c r="AH18" s="127">
        <v>3</v>
      </c>
      <c r="AI18" s="126">
        <v>13</v>
      </c>
      <c r="AJ18" s="126">
        <v>3</v>
      </c>
      <c r="AK18" s="128">
        <v>2</v>
      </c>
      <c r="AL18" s="124">
        <v>2</v>
      </c>
      <c r="AM18" s="124">
        <v>2</v>
      </c>
      <c r="AN18" s="124">
        <v>2</v>
      </c>
      <c r="AO18" s="124">
        <v>2</v>
      </c>
      <c r="AP18" s="127">
        <v>3</v>
      </c>
      <c r="AQ18" s="126">
        <v>13</v>
      </c>
      <c r="AR18" s="126">
        <v>3</v>
      </c>
      <c r="AS18" s="126" t="s">
        <v>117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  <c r="BI18" s="98">
        <v>0</v>
      </c>
      <c r="BJ18" s="98">
        <v>0</v>
      </c>
      <c r="BK18" s="98">
        <v>0</v>
      </c>
      <c r="BL18" s="98">
        <v>0</v>
      </c>
      <c r="BM18" s="98">
        <v>0</v>
      </c>
      <c r="BN18" s="98">
        <v>0</v>
      </c>
      <c r="BO18" s="98">
        <v>0</v>
      </c>
      <c r="BP18" s="98">
        <v>0</v>
      </c>
      <c r="BQ18" s="98">
        <v>0</v>
      </c>
      <c r="BR18" s="98">
        <v>0</v>
      </c>
      <c r="BS18" s="98">
        <v>0</v>
      </c>
      <c r="BT18" s="98">
        <v>4</v>
      </c>
      <c r="BU18" s="98">
        <v>5</v>
      </c>
      <c r="BV18" s="98">
        <v>3</v>
      </c>
      <c r="BW18" s="98">
        <v>2</v>
      </c>
      <c r="BX18" s="98">
        <v>1</v>
      </c>
      <c r="BY18" s="98">
        <v>1</v>
      </c>
      <c r="BZ18" s="98">
        <v>16</v>
      </c>
      <c r="CA18" s="98">
        <v>6</v>
      </c>
      <c r="CB18" s="98">
        <v>6</v>
      </c>
      <c r="CC18" s="98">
        <v>3</v>
      </c>
      <c r="CD18" s="98">
        <v>4</v>
      </c>
      <c r="CE18" s="98">
        <v>1</v>
      </c>
      <c r="CF18" s="98">
        <v>4</v>
      </c>
      <c r="CG18" s="98">
        <v>24</v>
      </c>
    </row>
    <row r="19" spans="1:85" s="98" customFormat="1" ht="20.2" customHeight="1">
      <c r="A19" s="119" t="s">
        <v>164</v>
      </c>
      <c r="B19" s="120" t="s">
        <v>115</v>
      </c>
      <c r="C19" s="120" t="s">
        <v>165</v>
      </c>
      <c r="D19" s="120" t="s">
        <v>117</v>
      </c>
      <c r="E19" s="121" t="s">
        <v>117</v>
      </c>
      <c r="F19" s="122" t="s">
        <v>118</v>
      </c>
      <c r="G19" s="123">
        <v>16</v>
      </c>
      <c r="H19" s="124">
        <v>22</v>
      </c>
      <c r="I19" s="124">
        <v>27</v>
      </c>
      <c r="J19" s="124">
        <v>27</v>
      </c>
      <c r="K19" s="124">
        <v>31</v>
      </c>
      <c r="L19" s="125">
        <v>22</v>
      </c>
      <c r="M19" s="126">
        <f t="shared" si="0"/>
        <v>145</v>
      </c>
      <c r="N19" s="126">
        <v>9</v>
      </c>
      <c r="O19" s="123">
        <v>1</v>
      </c>
      <c r="P19" s="127">
        <v>4</v>
      </c>
      <c r="Q19" s="123">
        <v>0</v>
      </c>
      <c r="R19" s="127">
        <v>0</v>
      </c>
      <c r="S19" s="123">
        <v>0</v>
      </c>
      <c r="T19" s="127">
        <v>0</v>
      </c>
      <c r="U19" s="123">
        <v>0</v>
      </c>
      <c r="V19" s="127">
        <v>0</v>
      </c>
      <c r="W19" s="123">
        <v>0</v>
      </c>
      <c r="X19" s="127">
        <v>0</v>
      </c>
      <c r="Y19" s="123">
        <v>0</v>
      </c>
      <c r="Z19" s="127">
        <v>0</v>
      </c>
      <c r="AA19" s="123">
        <v>1</v>
      </c>
      <c r="AB19" s="127">
        <v>5</v>
      </c>
      <c r="AC19" s="128">
        <v>1</v>
      </c>
      <c r="AD19" s="124">
        <v>1</v>
      </c>
      <c r="AE19" s="124">
        <v>1</v>
      </c>
      <c r="AF19" s="124">
        <v>1</v>
      </c>
      <c r="AG19" s="124">
        <v>1</v>
      </c>
      <c r="AH19" s="127">
        <v>1</v>
      </c>
      <c r="AI19" s="126">
        <v>6</v>
      </c>
      <c r="AJ19" s="126">
        <v>2</v>
      </c>
      <c r="AK19" s="128">
        <v>1</v>
      </c>
      <c r="AL19" s="124">
        <v>1</v>
      </c>
      <c r="AM19" s="124">
        <v>1</v>
      </c>
      <c r="AN19" s="124">
        <v>1</v>
      </c>
      <c r="AO19" s="124">
        <v>1</v>
      </c>
      <c r="AP19" s="127">
        <v>1</v>
      </c>
      <c r="AQ19" s="126">
        <v>6</v>
      </c>
      <c r="AR19" s="126">
        <v>2</v>
      </c>
      <c r="AS19" s="126" t="s">
        <v>117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  <c r="BI19" s="98">
        <v>0</v>
      </c>
      <c r="BJ19" s="98">
        <v>0</v>
      </c>
      <c r="BK19" s="98">
        <v>0</v>
      </c>
      <c r="BL19" s="98">
        <v>0</v>
      </c>
      <c r="BM19" s="98">
        <v>0</v>
      </c>
      <c r="BN19" s="98">
        <v>0</v>
      </c>
      <c r="BO19" s="98">
        <v>0</v>
      </c>
      <c r="BP19" s="98">
        <v>0</v>
      </c>
      <c r="BQ19" s="98">
        <v>0</v>
      </c>
      <c r="BR19" s="98">
        <v>0</v>
      </c>
      <c r="BS19" s="98">
        <v>0</v>
      </c>
      <c r="BT19" s="98">
        <v>1</v>
      </c>
      <c r="BU19" s="98">
        <v>0</v>
      </c>
      <c r="BV19" s="98">
        <v>2</v>
      </c>
      <c r="BW19" s="98">
        <v>1</v>
      </c>
      <c r="BX19" s="98">
        <v>1</v>
      </c>
      <c r="BY19" s="98">
        <v>0</v>
      </c>
      <c r="BZ19" s="98">
        <v>5</v>
      </c>
      <c r="CA19" s="98">
        <v>2</v>
      </c>
      <c r="CB19" s="98">
        <v>0</v>
      </c>
      <c r="CC19" s="98">
        <v>2</v>
      </c>
      <c r="CD19" s="98">
        <v>2</v>
      </c>
      <c r="CE19" s="98">
        <v>2</v>
      </c>
      <c r="CF19" s="98">
        <v>1</v>
      </c>
      <c r="CG19" s="98">
        <v>9</v>
      </c>
    </row>
    <row r="20" spans="1:85" s="98" customFormat="1" ht="20.2" customHeight="1">
      <c r="A20" s="119" t="s">
        <v>166</v>
      </c>
      <c r="B20" s="120" t="s">
        <v>115</v>
      </c>
      <c r="C20" s="120" t="s">
        <v>167</v>
      </c>
      <c r="D20" s="120" t="s">
        <v>117</v>
      </c>
      <c r="E20" s="121" t="s">
        <v>117</v>
      </c>
      <c r="F20" s="122" t="s">
        <v>118</v>
      </c>
      <c r="G20" s="123">
        <v>37</v>
      </c>
      <c r="H20" s="124">
        <v>25</v>
      </c>
      <c r="I20" s="124">
        <v>40</v>
      </c>
      <c r="J20" s="124">
        <v>37</v>
      </c>
      <c r="K20" s="124">
        <v>29</v>
      </c>
      <c r="L20" s="125">
        <v>42</v>
      </c>
      <c r="M20" s="126">
        <f t="shared" si="0"/>
        <v>210</v>
      </c>
      <c r="N20" s="126">
        <v>26</v>
      </c>
      <c r="O20" s="123">
        <v>1</v>
      </c>
      <c r="P20" s="127">
        <v>8</v>
      </c>
      <c r="Q20" s="123">
        <v>0</v>
      </c>
      <c r="R20" s="127">
        <v>0</v>
      </c>
      <c r="S20" s="123">
        <v>0</v>
      </c>
      <c r="T20" s="127">
        <v>0</v>
      </c>
      <c r="U20" s="123">
        <v>0</v>
      </c>
      <c r="V20" s="127">
        <v>0</v>
      </c>
      <c r="W20" s="123">
        <v>0</v>
      </c>
      <c r="X20" s="127">
        <v>0</v>
      </c>
      <c r="Y20" s="123">
        <v>0</v>
      </c>
      <c r="Z20" s="127">
        <v>0</v>
      </c>
      <c r="AA20" s="123">
        <v>3</v>
      </c>
      <c r="AB20" s="127">
        <v>18</v>
      </c>
      <c r="AC20" s="128">
        <v>2</v>
      </c>
      <c r="AD20" s="124">
        <v>1</v>
      </c>
      <c r="AE20" s="124">
        <v>2</v>
      </c>
      <c r="AF20" s="124">
        <v>2</v>
      </c>
      <c r="AG20" s="124">
        <v>1</v>
      </c>
      <c r="AH20" s="127">
        <v>2</v>
      </c>
      <c r="AI20" s="126">
        <v>10</v>
      </c>
      <c r="AJ20" s="126">
        <v>4</v>
      </c>
      <c r="AK20" s="128">
        <v>2</v>
      </c>
      <c r="AL20" s="124">
        <v>1</v>
      </c>
      <c r="AM20" s="124">
        <v>2</v>
      </c>
      <c r="AN20" s="124">
        <v>2</v>
      </c>
      <c r="AO20" s="124">
        <v>1</v>
      </c>
      <c r="AP20" s="127">
        <v>2</v>
      </c>
      <c r="AQ20" s="126">
        <v>10</v>
      </c>
      <c r="AR20" s="126">
        <v>4</v>
      </c>
      <c r="AS20" s="126" t="s">
        <v>117</v>
      </c>
      <c r="AT20" s="98">
        <v>0</v>
      </c>
      <c r="AU20" s="98">
        <v>0</v>
      </c>
      <c r="AV20" s="98">
        <v>0</v>
      </c>
      <c r="AW20" s="98">
        <v>0</v>
      </c>
      <c r="AX20" s="98">
        <v>0</v>
      </c>
      <c r="AY20" s="98">
        <v>0</v>
      </c>
      <c r="AZ20" s="98">
        <v>0</v>
      </c>
      <c r="BA20" s="98">
        <v>0</v>
      </c>
      <c r="BB20" s="98">
        <v>0</v>
      </c>
      <c r="BC20" s="98">
        <v>0</v>
      </c>
      <c r="BD20" s="98">
        <v>0</v>
      </c>
      <c r="BE20" s="98">
        <v>0</v>
      </c>
      <c r="BF20" s="98">
        <v>0</v>
      </c>
      <c r="BG20" s="98">
        <v>0</v>
      </c>
      <c r="BH20" s="98">
        <v>0</v>
      </c>
      <c r="BI20" s="98">
        <v>0</v>
      </c>
      <c r="BJ20" s="98">
        <v>0</v>
      </c>
      <c r="BK20" s="98">
        <v>0</v>
      </c>
      <c r="BL20" s="98">
        <v>0</v>
      </c>
      <c r="BM20" s="98">
        <v>0</v>
      </c>
      <c r="BN20" s="98">
        <v>0</v>
      </c>
      <c r="BO20" s="98">
        <v>0</v>
      </c>
      <c r="BP20" s="98">
        <v>0</v>
      </c>
      <c r="BQ20" s="98">
        <v>0</v>
      </c>
      <c r="BR20" s="98">
        <v>0</v>
      </c>
      <c r="BS20" s="98">
        <v>0</v>
      </c>
      <c r="BT20" s="98">
        <v>3</v>
      </c>
      <c r="BU20" s="98">
        <v>4</v>
      </c>
      <c r="BV20" s="98">
        <v>1</v>
      </c>
      <c r="BW20" s="98">
        <v>4</v>
      </c>
      <c r="BX20" s="98">
        <v>2</v>
      </c>
      <c r="BY20" s="98">
        <v>4</v>
      </c>
      <c r="BZ20" s="98">
        <v>18</v>
      </c>
      <c r="CA20" s="98">
        <v>4</v>
      </c>
      <c r="CB20" s="98">
        <v>4</v>
      </c>
      <c r="CC20" s="98">
        <v>4</v>
      </c>
      <c r="CD20" s="98">
        <v>4</v>
      </c>
      <c r="CE20" s="98">
        <v>3</v>
      </c>
      <c r="CF20" s="98">
        <v>7</v>
      </c>
      <c r="CG20" s="98">
        <v>26</v>
      </c>
    </row>
    <row r="21" spans="1:85" s="98" customFormat="1" ht="20.2" customHeight="1">
      <c r="A21" s="119" t="s">
        <v>168</v>
      </c>
      <c r="B21" s="120" t="s">
        <v>115</v>
      </c>
      <c r="C21" s="120" t="s">
        <v>169</v>
      </c>
      <c r="D21" s="120" t="s">
        <v>117</v>
      </c>
      <c r="E21" s="121" t="s">
        <v>117</v>
      </c>
      <c r="F21" s="122" t="s">
        <v>118</v>
      </c>
      <c r="G21" s="123">
        <v>56</v>
      </c>
      <c r="H21" s="124">
        <v>48</v>
      </c>
      <c r="I21" s="124">
        <v>49</v>
      </c>
      <c r="J21" s="124">
        <v>58</v>
      </c>
      <c r="K21" s="124">
        <v>49</v>
      </c>
      <c r="L21" s="125">
        <v>52</v>
      </c>
      <c r="M21" s="126">
        <f t="shared" si="0"/>
        <v>312</v>
      </c>
      <c r="N21" s="126">
        <v>18</v>
      </c>
      <c r="O21" s="123">
        <v>1</v>
      </c>
      <c r="P21" s="127">
        <v>6</v>
      </c>
      <c r="Q21" s="123">
        <v>0</v>
      </c>
      <c r="R21" s="127">
        <v>0</v>
      </c>
      <c r="S21" s="123">
        <v>0</v>
      </c>
      <c r="T21" s="127">
        <v>0</v>
      </c>
      <c r="U21" s="123">
        <v>0</v>
      </c>
      <c r="V21" s="127">
        <v>0</v>
      </c>
      <c r="W21" s="123">
        <v>0</v>
      </c>
      <c r="X21" s="127">
        <v>0</v>
      </c>
      <c r="Y21" s="123">
        <v>0</v>
      </c>
      <c r="Z21" s="127">
        <v>0</v>
      </c>
      <c r="AA21" s="123">
        <v>2</v>
      </c>
      <c r="AB21" s="127">
        <v>12</v>
      </c>
      <c r="AC21" s="128">
        <v>2</v>
      </c>
      <c r="AD21" s="124">
        <v>2</v>
      </c>
      <c r="AE21" s="124">
        <v>2</v>
      </c>
      <c r="AF21" s="124">
        <v>2</v>
      </c>
      <c r="AG21" s="124">
        <v>2</v>
      </c>
      <c r="AH21" s="127">
        <v>2</v>
      </c>
      <c r="AI21" s="126">
        <v>12</v>
      </c>
      <c r="AJ21" s="126">
        <v>3</v>
      </c>
      <c r="AK21" s="128">
        <v>2</v>
      </c>
      <c r="AL21" s="124">
        <v>2</v>
      </c>
      <c r="AM21" s="124">
        <v>2</v>
      </c>
      <c r="AN21" s="124">
        <v>2</v>
      </c>
      <c r="AO21" s="124">
        <v>2</v>
      </c>
      <c r="AP21" s="127">
        <v>2</v>
      </c>
      <c r="AQ21" s="126">
        <v>12</v>
      </c>
      <c r="AR21" s="126">
        <v>3</v>
      </c>
      <c r="AS21" s="126" t="s">
        <v>117</v>
      </c>
      <c r="AT21" s="98">
        <v>0</v>
      </c>
      <c r="AU21" s="98">
        <v>0</v>
      </c>
      <c r="AV21" s="98">
        <v>0</v>
      </c>
      <c r="AW21" s="98">
        <v>0</v>
      </c>
      <c r="AX21" s="98">
        <v>0</v>
      </c>
      <c r="AY21" s="98">
        <v>0</v>
      </c>
      <c r="AZ21" s="98">
        <v>0</v>
      </c>
      <c r="BA21" s="98">
        <v>0</v>
      </c>
      <c r="BB21" s="98">
        <v>0</v>
      </c>
      <c r="BC21" s="98">
        <v>0</v>
      </c>
      <c r="BD21" s="98">
        <v>0</v>
      </c>
      <c r="BE21" s="98">
        <v>0</v>
      </c>
      <c r="BF21" s="98">
        <v>0</v>
      </c>
      <c r="BG21" s="98">
        <v>0</v>
      </c>
      <c r="BH21" s="98">
        <v>0</v>
      </c>
      <c r="BI21" s="98">
        <v>0</v>
      </c>
      <c r="BJ21" s="98">
        <v>0</v>
      </c>
      <c r="BK21" s="98">
        <v>0</v>
      </c>
      <c r="BL21" s="98">
        <v>0</v>
      </c>
      <c r="BM21" s="98">
        <v>0</v>
      </c>
      <c r="BN21" s="98">
        <v>0</v>
      </c>
      <c r="BO21" s="98">
        <v>0</v>
      </c>
      <c r="BP21" s="98">
        <v>0</v>
      </c>
      <c r="BQ21" s="98">
        <v>0</v>
      </c>
      <c r="BR21" s="98">
        <v>0</v>
      </c>
      <c r="BS21" s="98">
        <v>0</v>
      </c>
      <c r="BT21" s="98">
        <v>2</v>
      </c>
      <c r="BU21" s="98">
        <v>0</v>
      </c>
      <c r="BV21" s="98">
        <v>0</v>
      </c>
      <c r="BW21" s="98">
        <v>3</v>
      </c>
      <c r="BX21" s="98">
        <v>3</v>
      </c>
      <c r="BY21" s="98">
        <v>4</v>
      </c>
      <c r="BZ21" s="98">
        <v>12</v>
      </c>
      <c r="CA21" s="98">
        <v>2</v>
      </c>
      <c r="CB21" s="98">
        <v>0</v>
      </c>
      <c r="CC21" s="98">
        <v>1</v>
      </c>
      <c r="CD21" s="98">
        <v>5</v>
      </c>
      <c r="CE21" s="98">
        <v>5</v>
      </c>
      <c r="CF21" s="98">
        <v>5</v>
      </c>
      <c r="CG21" s="98">
        <v>18</v>
      </c>
    </row>
    <row r="22" spans="1:85" s="98" customFormat="1" ht="20.2" customHeight="1">
      <c r="A22" s="119" t="s">
        <v>170</v>
      </c>
      <c r="B22" s="120" t="s">
        <v>115</v>
      </c>
      <c r="C22" s="120" t="s">
        <v>171</v>
      </c>
      <c r="D22" s="120" t="s">
        <v>117</v>
      </c>
      <c r="E22" s="121" t="s">
        <v>117</v>
      </c>
      <c r="F22" s="122" t="s">
        <v>118</v>
      </c>
      <c r="G22" s="123">
        <v>47</v>
      </c>
      <c r="H22" s="124">
        <v>53</v>
      </c>
      <c r="I22" s="124">
        <v>36</v>
      </c>
      <c r="J22" s="124">
        <v>57</v>
      </c>
      <c r="K22" s="124">
        <v>39</v>
      </c>
      <c r="L22" s="125">
        <v>60</v>
      </c>
      <c r="M22" s="126">
        <f t="shared" si="0"/>
        <v>292</v>
      </c>
      <c r="N22" s="126">
        <v>16</v>
      </c>
      <c r="O22" s="123">
        <v>1</v>
      </c>
      <c r="P22" s="127">
        <v>6</v>
      </c>
      <c r="Q22" s="123">
        <v>0</v>
      </c>
      <c r="R22" s="127">
        <v>0</v>
      </c>
      <c r="S22" s="123">
        <v>0</v>
      </c>
      <c r="T22" s="127">
        <v>0</v>
      </c>
      <c r="U22" s="123">
        <v>0</v>
      </c>
      <c r="V22" s="127">
        <v>0</v>
      </c>
      <c r="W22" s="123">
        <v>0</v>
      </c>
      <c r="X22" s="127">
        <v>0</v>
      </c>
      <c r="Y22" s="123">
        <v>0</v>
      </c>
      <c r="Z22" s="127">
        <v>0</v>
      </c>
      <c r="AA22" s="123">
        <v>2</v>
      </c>
      <c r="AB22" s="127">
        <v>10</v>
      </c>
      <c r="AC22" s="128">
        <v>2</v>
      </c>
      <c r="AD22" s="124">
        <v>2</v>
      </c>
      <c r="AE22" s="124">
        <v>2</v>
      </c>
      <c r="AF22" s="124">
        <v>2</v>
      </c>
      <c r="AG22" s="124">
        <v>2</v>
      </c>
      <c r="AH22" s="127">
        <v>2</v>
      </c>
      <c r="AI22" s="126">
        <v>12</v>
      </c>
      <c r="AJ22" s="126">
        <v>3</v>
      </c>
      <c r="AK22" s="128">
        <v>2</v>
      </c>
      <c r="AL22" s="124">
        <v>2</v>
      </c>
      <c r="AM22" s="124">
        <v>2</v>
      </c>
      <c r="AN22" s="124">
        <v>2</v>
      </c>
      <c r="AO22" s="124">
        <v>2</v>
      </c>
      <c r="AP22" s="127">
        <v>2</v>
      </c>
      <c r="AQ22" s="126">
        <v>12</v>
      </c>
      <c r="AR22" s="126">
        <v>3</v>
      </c>
      <c r="AS22" s="126" t="s">
        <v>117</v>
      </c>
      <c r="AT22" s="98">
        <v>0</v>
      </c>
      <c r="AU22" s="98">
        <v>0</v>
      </c>
      <c r="AV22" s="98">
        <v>0</v>
      </c>
      <c r="AW22" s="98">
        <v>0</v>
      </c>
      <c r="AX22" s="98">
        <v>0</v>
      </c>
      <c r="AY22" s="98">
        <v>0</v>
      </c>
      <c r="AZ22" s="98">
        <v>0</v>
      </c>
      <c r="BA22" s="98">
        <v>0</v>
      </c>
      <c r="BB22" s="98">
        <v>0</v>
      </c>
      <c r="BC22" s="98">
        <v>0</v>
      </c>
      <c r="BD22" s="98">
        <v>0</v>
      </c>
      <c r="BE22" s="98">
        <v>0</v>
      </c>
      <c r="BF22" s="98">
        <v>0</v>
      </c>
      <c r="BG22" s="98">
        <v>0</v>
      </c>
      <c r="BH22" s="98">
        <v>0</v>
      </c>
      <c r="BI22" s="98">
        <v>0</v>
      </c>
      <c r="BJ22" s="98">
        <v>0</v>
      </c>
      <c r="BK22" s="98">
        <v>0</v>
      </c>
      <c r="BL22" s="98">
        <v>0</v>
      </c>
      <c r="BM22" s="98">
        <v>0</v>
      </c>
      <c r="BN22" s="98">
        <v>0</v>
      </c>
      <c r="BO22" s="98">
        <v>0</v>
      </c>
      <c r="BP22" s="98">
        <v>0</v>
      </c>
      <c r="BQ22" s="98">
        <v>0</v>
      </c>
      <c r="BR22" s="98">
        <v>0</v>
      </c>
      <c r="BS22" s="98">
        <v>0</v>
      </c>
      <c r="BT22" s="98">
        <v>0</v>
      </c>
      <c r="BU22" s="98">
        <v>4</v>
      </c>
      <c r="BV22" s="98">
        <v>0</v>
      </c>
      <c r="BW22" s="98">
        <v>3</v>
      </c>
      <c r="BX22" s="98">
        <v>0</v>
      </c>
      <c r="BY22" s="98">
        <v>3</v>
      </c>
      <c r="BZ22" s="98">
        <v>10</v>
      </c>
      <c r="CA22" s="98">
        <v>0</v>
      </c>
      <c r="CB22" s="98">
        <v>4</v>
      </c>
      <c r="CC22" s="98">
        <v>0</v>
      </c>
      <c r="CD22" s="98">
        <v>6</v>
      </c>
      <c r="CE22" s="98">
        <v>0</v>
      </c>
      <c r="CF22" s="98">
        <v>6</v>
      </c>
      <c r="CG22" s="98">
        <v>16</v>
      </c>
    </row>
    <row r="23" spans="1:85" s="98" customFormat="1" ht="20.2" customHeight="1">
      <c r="A23" s="119" t="s">
        <v>172</v>
      </c>
      <c r="B23" s="120" t="s">
        <v>115</v>
      </c>
      <c r="C23" s="120" t="s">
        <v>173</v>
      </c>
      <c r="D23" s="120" t="s">
        <v>117</v>
      </c>
      <c r="E23" s="121" t="s">
        <v>117</v>
      </c>
      <c r="F23" s="122" t="s">
        <v>118</v>
      </c>
      <c r="G23" s="123">
        <v>27</v>
      </c>
      <c r="H23" s="124">
        <v>38</v>
      </c>
      <c r="I23" s="124">
        <v>43</v>
      </c>
      <c r="J23" s="124">
        <v>45</v>
      </c>
      <c r="K23" s="124">
        <v>46</v>
      </c>
      <c r="L23" s="125">
        <v>39</v>
      </c>
      <c r="M23" s="126">
        <f t="shared" si="0"/>
        <v>238</v>
      </c>
      <c r="N23" s="126">
        <v>15</v>
      </c>
      <c r="O23" s="123">
        <v>2</v>
      </c>
      <c r="P23" s="127">
        <v>8</v>
      </c>
      <c r="Q23" s="123">
        <v>0</v>
      </c>
      <c r="R23" s="127">
        <v>0</v>
      </c>
      <c r="S23" s="123">
        <v>1</v>
      </c>
      <c r="T23" s="127">
        <v>2</v>
      </c>
      <c r="U23" s="123">
        <v>0</v>
      </c>
      <c r="V23" s="127">
        <v>0</v>
      </c>
      <c r="W23" s="123">
        <v>0</v>
      </c>
      <c r="X23" s="127">
        <v>0</v>
      </c>
      <c r="Y23" s="123">
        <v>0</v>
      </c>
      <c r="Z23" s="127">
        <v>0</v>
      </c>
      <c r="AA23" s="123">
        <v>1</v>
      </c>
      <c r="AB23" s="127">
        <v>5</v>
      </c>
      <c r="AC23" s="128">
        <v>1</v>
      </c>
      <c r="AD23" s="124">
        <v>2</v>
      </c>
      <c r="AE23" s="124">
        <v>2</v>
      </c>
      <c r="AF23" s="124">
        <v>2</v>
      </c>
      <c r="AG23" s="124">
        <v>2</v>
      </c>
      <c r="AH23" s="127">
        <v>2</v>
      </c>
      <c r="AI23" s="126">
        <v>11</v>
      </c>
      <c r="AJ23" s="126">
        <v>4</v>
      </c>
      <c r="AK23" s="128">
        <v>1</v>
      </c>
      <c r="AL23" s="124">
        <v>2</v>
      </c>
      <c r="AM23" s="124">
        <v>2</v>
      </c>
      <c r="AN23" s="124">
        <v>2</v>
      </c>
      <c r="AO23" s="124">
        <v>2</v>
      </c>
      <c r="AP23" s="127">
        <v>2</v>
      </c>
      <c r="AQ23" s="126">
        <v>11</v>
      </c>
      <c r="AR23" s="126">
        <v>4</v>
      </c>
      <c r="AS23" s="126" t="s">
        <v>117</v>
      </c>
      <c r="AT23" s="98">
        <v>0</v>
      </c>
      <c r="AU23" s="98">
        <v>0</v>
      </c>
      <c r="AV23" s="98">
        <v>1</v>
      </c>
      <c r="AW23" s="98">
        <v>0</v>
      </c>
      <c r="AX23" s="98">
        <v>2</v>
      </c>
      <c r="AY23" s="98">
        <v>0</v>
      </c>
      <c r="AZ23" s="98">
        <v>0</v>
      </c>
      <c r="BA23" s="98">
        <v>0</v>
      </c>
      <c r="BB23" s="98">
        <v>0</v>
      </c>
      <c r="BC23" s="98">
        <v>0</v>
      </c>
      <c r="BD23" s="98">
        <v>0</v>
      </c>
      <c r="BE23" s="98">
        <v>0</v>
      </c>
      <c r="BF23" s="98">
        <v>0</v>
      </c>
      <c r="BG23" s="98">
        <v>0</v>
      </c>
      <c r="BH23" s="98">
        <v>0</v>
      </c>
      <c r="BI23" s="98">
        <v>0</v>
      </c>
      <c r="BJ23" s="98">
        <v>0</v>
      </c>
      <c r="BK23" s="98">
        <v>0</v>
      </c>
      <c r="BL23" s="98">
        <v>0</v>
      </c>
      <c r="BM23" s="98">
        <v>0</v>
      </c>
      <c r="BN23" s="98">
        <v>0</v>
      </c>
      <c r="BO23" s="98">
        <v>0</v>
      </c>
      <c r="BP23" s="98">
        <v>0</v>
      </c>
      <c r="BQ23" s="98">
        <v>0</v>
      </c>
      <c r="BR23" s="98">
        <v>0</v>
      </c>
      <c r="BS23" s="98">
        <v>0</v>
      </c>
      <c r="BT23" s="98">
        <v>0</v>
      </c>
      <c r="BU23" s="98">
        <v>0</v>
      </c>
      <c r="BV23" s="98">
        <v>1</v>
      </c>
      <c r="BW23" s="98">
        <v>0</v>
      </c>
      <c r="BX23" s="98">
        <v>2</v>
      </c>
      <c r="BY23" s="98">
        <v>2</v>
      </c>
      <c r="BZ23" s="98">
        <v>5</v>
      </c>
      <c r="CA23" s="98">
        <v>2</v>
      </c>
      <c r="CB23" s="98">
        <v>0</v>
      </c>
      <c r="CC23" s="98">
        <v>5</v>
      </c>
      <c r="CD23" s="98">
        <v>1</v>
      </c>
      <c r="CE23" s="98">
        <v>6</v>
      </c>
      <c r="CF23" s="98">
        <v>3</v>
      </c>
      <c r="CG23" s="98">
        <v>17</v>
      </c>
    </row>
    <row r="24" spans="1:85" s="98" customFormat="1" ht="20.2" customHeight="1">
      <c r="A24" s="119" t="s">
        <v>174</v>
      </c>
      <c r="B24" s="120" t="s">
        <v>115</v>
      </c>
      <c r="C24" s="120" t="s">
        <v>175</v>
      </c>
      <c r="D24" s="120" t="s">
        <v>117</v>
      </c>
      <c r="E24" s="121" t="s">
        <v>117</v>
      </c>
      <c r="F24" s="122" t="s">
        <v>118</v>
      </c>
      <c r="G24" s="123">
        <v>39</v>
      </c>
      <c r="H24" s="124">
        <v>37</v>
      </c>
      <c r="I24" s="124">
        <v>35</v>
      </c>
      <c r="J24" s="124">
        <v>36</v>
      </c>
      <c r="K24" s="124">
        <v>27</v>
      </c>
      <c r="L24" s="125">
        <v>51</v>
      </c>
      <c r="M24" s="126">
        <f t="shared" si="0"/>
        <v>225</v>
      </c>
      <c r="N24" s="126">
        <v>22</v>
      </c>
      <c r="O24" s="123">
        <v>1</v>
      </c>
      <c r="P24" s="127">
        <v>5</v>
      </c>
      <c r="Q24" s="123">
        <v>0</v>
      </c>
      <c r="R24" s="127">
        <v>0</v>
      </c>
      <c r="S24" s="123">
        <v>0</v>
      </c>
      <c r="T24" s="127">
        <v>0</v>
      </c>
      <c r="U24" s="123">
        <v>0</v>
      </c>
      <c r="V24" s="127">
        <v>0</v>
      </c>
      <c r="W24" s="123">
        <v>0</v>
      </c>
      <c r="X24" s="127">
        <v>0</v>
      </c>
      <c r="Y24" s="123">
        <v>0</v>
      </c>
      <c r="Z24" s="127">
        <v>0</v>
      </c>
      <c r="AA24" s="123">
        <v>3</v>
      </c>
      <c r="AB24" s="127">
        <v>17</v>
      </c>
      <c r="AC24" s="128">
        <v>2</v>
      </c>
      <c r="AD24" s="124">
        <v>2</v>
      </c>
      <c r="AE24" s="124">
        <v>1</v>
      </c>
      <c r="AF24" s="124">
        <v>2</v>
      </c>
      <c r="AG24" s="124">
        <v>1</v>
      </c>
      <c r="AH24" s="127">
        <v>2</v>
      </c>
      <c r="AI24" s="126">
        <v>10</v>
      </c>
      <c r="AJ24" s="126">
        <v>4</v>
      </c>
      <c r="AK24" s="128">
        <v>2</v>
      </c>
      <c r="AL24" s="124">
        <v>2</v>
      </c>
      <c r="AM24" s="124">
        <v>2</v>
      </c>
      <c r="AN24" s="124">
        <v>2</v>
      </c>
      <c r="AO24" s="124">
        <v>1</v>
      </c>
      <c r="AP24" s="127">
        <v>2</v>
      </c>
      <c r="AQ24" s="126">
        <v>11</v>
      </c>
      <c r="AR24" s="126">
        <v>4</v>
      </c>
      <c r="AS24" s="126" t="s">
        <v>117</v>
      </c>
      <c r="AT24" s="98">
        <v>0</v>
      </c>
      <c r="AU24" s="98">
        <v>0</v>
      </c>
      <c r="AV24" s="98">
        <v>0</v>
      </c>
      <c r="AW24" s="98">
        <v>0</v>
      </c>
      <c r="AX24" s="98">
        <v>0</v>
      </c>
      <c r="AY24" s="98">
        <v>0</v>
      </c>
      <c r="AZ24" s="98">
        <v>0</v>
      </c>
      <c r="BA24" s="98">
        <v>0</v>
      </c>
      <c r="BB24" s="98">
        <v>0</v>
      </c>
      <c r="BC24" s="98">
        <v>0</v>
      </c>
      <c r="BD24" s="98">
        <v>0</v>
      </c>
      <c r="BE24" s="98">
        <v>0</v>
      </c>
      <c r="BF24" s="98">
        <v>0</v>
      </c>
      <c r="BG24" s="98">
        <v>0</v>
      </c>
      <c r="BH24" s="98">
        <v>0</v>
      </c>
      <c r="BI24" s="98">
        <v>0</v>
      </c>
      <c r="BJ24" s="98">
        <v>0</v>
      </c>
      <c r="BK24" s="98">
        <v>0</v>
      </c>
      <c r="BL24" s="98">
        <v>0</v>
      </c>
      <c r="BM24" s="98">
        <v>0</v>
      </c>
      <c r="BN24" s="98">
        <v>0</v>
      </c>
      <c r="BO24" s="98">
        <v>0</v>
      </c>
      <c r="BP24" s="98">
        <v>0</v>
      </c>
      <c r="BQ24" s="98">
        <v>0</v>
      </c>
      <c r="BR24" s="98">
        <v>0</v>
      </c>
      <c r="BS24" s="98">
        <v>0</v>
      </c>
      <c r="BT24" s="98">
        <v>5</v>
      </c>
      <c r="BU24" s="98">
        <v>5</v>
      </c>
      <c r="BV24" s="98">
        <v>0</v>
      </c>
      <c r="BW24" s="98">
        <v>2</v>
      </c>
      <c r="BX24" s="98">
        <v>2</v>
      </c>
      <c r="BY24" s="98">
        <v>3</v>
      </c>
      <c r="BZ24" s="98">
        <v>17</v>
      </c>
      <c r="CA24" s="98">
        <v>5</v>
      </c>
      <c r="CB24" s="98">
        <v>5</v>
      </c>
      <c r="CC24" s="98">
        <v>1</v>
      </c>
      <c r="CD24" s="98">
        <v>2</v>
      </c>
      <c r="CE24" s="98">
        <v>4</v>
      </c>
      <c r="CF24" s="98">
        <v>5</v>
      </c>
      <c r="CG24" s="98">
        <v>22</v>
      </c>
    </row>
    <row r="25" spans="1:85" s="98" customFormat="1" ht="20.2" customHeight="1">
      <c r="A25" s="119" t="s">
        <v>176</v>
      </c>
      <c r="B25" s="120" t="s">
        <v>115</v>
      </c>
      <c r="C25" s="120" t="s">
        <v>177</v>
      </c>
      <c r="D25" s="120" t="s">
        <v>117</v>
      </c>
      <c r="E25" s="121" t="s">
        <v>117</v>
      </c>
      <c r="F25" s="122" t="s">
        <v>118</v>
      </c>
      <c r="G25" s="123">
        <v>16</v>
      </c>
      <c r="H25" s="124">
        <v>14</v>
      </c>
      <c r="I25" s="124">
        <v>13</v>
      </c>
      <c r="J25" s="124">
        <v>22</v>
      </c>
      <c r="K25" s="124">
        <v>14</v>
      </c>
      <c r="L25" s="125">
        <v>16</v>
      </c>
      <c r="M25" s="126">
        <f t="shared" si="0"/>
        <v>95</v>
      </c>
      <c r="N25" s="126">
        <v>4</v>
      </c>
      <c r="O25" s="123">
        <v>1</v>
      </c>
      <c r="P25" s="127">
        <v>2</v>
      </c>
      <c r="Q25" s="123">
        <v>0</v>
      </c>
      <c r="R25" s="127">
        <v>0</v>
      </c>
      <c r="S25" s="123">
        <v>0</v>
      </c>
      <c r="T25" s="127">
        <v>0</v>
      </c>
      <c r="U25" s="123">
        <v>0</v>
      </c>
      <c r="V25" s="127">
        <v>0</v>
      </c>
      <c r="W25" s="123">
        <v>0</v>
      </c>
      <c r="X25" s="127">
        <v>0</v>
      </c>
      <c r="Y25" s="123">
        <v>0</v>
      </c>
      <c r="Z25" s="127">
        <v>0</v>
      </c>
      <c r="AA25" s="123">
        <v>1</v>
      </c>
      <c r="AB25" s="127">
        <v>2</v>
      </c>
      <c r="AC25" s="128">
        <v>1</v>
      </c>
      <c r="AD25" s="124">
        <v>1</v>
      </c>
      <c r="AE25" s="124">
        <v>1</v>
      </c>
      <c r="AF25" s="124">
        <v>1</v>
      </c>
      <c r="AG25" s="124">
        <v>1</v>
      </c>
      <c r="AH25" s="127">
        <v>1</v>
      </c>
      <c r="AI25" s="126">
        <v>6</v>
      </c>
      <c r="AJ25" s="126">
        <v>2</v>
      </c>
      <c r="AK25" s="128">
        <v>1</v>
      </c>
      <c r="AL25" s="124">
        <v>1</v>
      </c>
      <c r="AM25" s="124">
        <v>1</v>
      </c>
      <c r="AN25" s="124">
        <v>1</v>
      </c>
      <c r="AO25" s="124">
        <v>1</v>
      </c>
      <c r="AP25" s="127">
        <v>1</v>
      </c>
      <c r="AQ25" s="126">
        <v>6</v>
      </c>
      <c r="AR25" s="126">
        <v>2</v>
      </c>
      <c r="AS25" s="126" t="s">
        <v>117</v>
      </c>
      <c r="AT25" s="98">
        <v>0</v>
      </c>
      <c r="AU25" s="98">
        <v>0</v>
      </c>
      <c r="AV25" s="98">
        <v>0</v>
      </c>
      <c r="AW25" s="98">
        <v>0</v>
      </c>
      <c r="AX25" s="98">
        <v>0</v>
      </c>
      <c r="AY25" s="98">
        <v>0</v>
      </c>
      <c r="AZ25" s="98">
        <v>0</v>
      </c>
      <c r="BA25" s="98">
        <v>0</v>
      </c>
      <c r="BB25" s="98">
        <v>0</v>
      </c>
      <c r="BC25" s="98">
        <v>0</v>
      </c>
      <c r="BD25" s="98">
        <v>0</v>
      </c>
      <c r="BE25" s="98">
        <v>0</v>
      </c>
      <c r="BF25" s="98">
        <v>0</v>
      </c>
      <c r="BG25" s="98">
        <v>0</v>
      </c>
      <c r="BH25" s="98">
        <v>0</v>
      </c>
      <c r="BI25" s="98">
        <v>0</v>
      </c>
      <c r="BJ25" s="98">
        <v>0</v>
      </c>
      <c r="BK25" s="98">
        <v>0</v>
      </c>
      <c r="BL25" s="98">
        <v>0</v>
      </c>
      <c r="BM25" s="98">
        <v>0</v>
      </c>
      <c r="BN25" s="98">
        <v>0</v>
      </c>
      <c r="BO25" s="98">
        <v>0</v>
      </c>
      <c r="BP25" s="98">
        <v>0</v>
      </c>
      <c r="BQ25" s="98">
        <v>0</v>
      </c>
      <c r="BR25" s="98">
        <v>0</v>
      </c>
      <c r="BS25" s="98">
        <v>0</v>
      </c>
      <c r="BT25" s="98">
        <v>0</v>
      </c>
      <c r="BU25" s="98">
        <v>0</v>
      </c>
      <c r="BV25" s="98">
        <v>0</v>
      </c>
      <c r="BW25" s="98">
        <v>0</v>
      </c>
      <c r="BX25" s="98">
        <v>1</v>
      </c>
      <c r="BY25" s="98">
        <v>1</v>
      </c>
      <c r="BZ25" s="98">
        <v>2</v>
      </c>
      <c r="CA25" s="98">
        <v>0</v>
      </c>
      <c r="CB25" s="98">
        <v>0</v>
      </c>
      <c r="CC25" s="98">
        <v>0</v>
      </c>
      <c r="CD25" s="98">
        <v>0</v>
      </c>
      <c r="CE25" s="98">
        <v>1</v>
      </c>
      <c r="CF25" s="98">
        <v>3</v>
      </c>
      <c r="CG25" s="98">
        <v>4</v>
      </c>
    </row>
    <row r="26" spans="1:85" s="98" customFormat="1" ht="20.2" customHeight="1">
      <c r="A26" s="119" t="s">
        <v>178</v>
      </c>
      <c r="B26" s="120" t="s">
        <v>115</v>
      </c>
      <c r="C26" s="120" t="s">
        <v>179</v>
      </c>
      <c r="D26" s="120" t="s">
        <v>117</v>
      </c>
      <c r="E26" s="121" t="s">
        <v>117</v>
      </c>
      <c r="F26" s="122" t="s">
        <v>118</v>
      </c>
      <c r="G26" s="123">
        <v>11</v>
      </c>
      <c r="H26" s="124">
        <v>9</v>
      </c>
      <c r="I26" s="124">
        <v>17</v>
      </c>
      <c r="J26" s="124">
        <v>9</v>
      </c>
      <c r="K26" s="124">
        <v>12</v>
      </c>
      <c r="L26" s="125">
        <v>20</v>
      </c>
      <c r="M26" s="126">
        <f t="shared" si="0"/>
        <v>78</v>
      </c>
      <c r="N26" s="126">
        <v>6</v>
      </c>
      <c r="O26" s="123">
        <v>1</v>
      </c>
      <c r="P26" s="127">
        <v>2</v>
      </c>
      <c r="Q26" s="123">
        <v>0</v>
      </c>
      <c r="R26" s="127">
        <v>0</v>
      </c>
      <c r="S26" s="123">
        <v>0</v>
      </c>
      <c r="T26" s="127">
        <v>0</v>
      </c>
      <c r="U26" s="123">
        <v>0</v>
      </c>
      <c r="V26" s="127">
        <v>0</v>
      </c>
      <c r="W26" s="123">
        <v>0</v>
      </c>
      <c r="X26" s="127">
        <v>0</v>
      </c>
      <c r="Y26" s="123">
        <v>0</v>
      </c>
      <c r="Z26" s="127">
        <v>0</v>
      </c>
      <c r="AA26" s="123">
        <v>1</v>
      </c>
      <c r="AB26" s="127">
        <v>4</v>
      </c>
      <c r="AC26" s="128">
        <v>1</v>
      </c>
      <c r="AD26" s="124">
        <v>1</v>
      </c>
      <c r="AE26" s="124">
        <v>1</v>
      </c>
      <c r="AF26" s="124">
        <v>1</v>
      </c>
      <c r="AG26" s="124">
        <v>1</v>
      </c>
      <c r="AH26" s="127">
        <v>1</v>
      </c>
      <c r="AI26" s="126">
        <v>6</v>
      </c>
      <c r="AJ26" s="126">
        <v>2</v>
      </c>
      <c r="AK26" s="128">
        <v>1</v>
      </c>
      <c r="AL26" s="124">
        <v>1</v>
      </c>
      <c r="AM26" s="124">
        <v>1</v>
      </c>
      <c r="AN26" s="124">
        <v>1</v>
      </c>
      <c r="AO26" s="124">
        <v>1</v>
      </c>
      <c r="AP26" s="127">
        <v>1</v>
      </c>
      <c r="AQ26" s="126">
        <v>6</v>
      </c>
      <c r="AR26" s="126">
        <v>2</v>
      </c>
      <c r="AS26" s="126" t="s">
        <v>117</v>
      </c>
      <c r="AT26" s="98">
        <v>0</v>
      </c>
      <c r="AU26" s="98">
        <v>0</v>
      </c>
      <c r="AV26" s="98">
        <v>0</v>
      </c>
      <c r="AW26" s="98">
        <v>0</v>
      </c>
      <c r="AX26" s="98">
        <v>0</v>
      </c>
      <c r="AY26" s="98">
        <v>0</v>
      </c>
      <c r="AZ26" s="98">
        <v>0</v>
      </c>
      <c r="BA26" s="98">
        <v>0</v>
      </c>
      <c r="BB26" s="98">
        <v>0</v>
      </c>
      <c r="BC26" s="98">
        <v>0</v>
      </c>
      <c r="BD26" s="98">
        <v>0</v>
      </c>
      <c r="BE26" s="98">
        <v>0</v>
      </c>
      <c r="BF26" s="98">
        <v>0</v>
      </c>
      <c r="BG26" s="98">
        <v>0</v>
      </c>
      <c r="BH26" s="98">
        <v>0</v>
      </c>
      <c r="BI26" s="98">
        <v>0</v>
      </c>
      <c r="BJ26" s="98">
        <v>0</v>
      </c>
      <c r="BK26" s="98">
        <v>0</v>
      </c>
      <c r="BL26" s="98">
        <v>0</v>
      </c>
      <c r="BM26" s="98">
        <v>0</v>
      </c>
      <c r="BN26" s="98">
        <v>0</v>
      </c>
      <c r="BO26" s="98">
        <v>0</v>
      </c>
      <c r="BP26" s="98">
        <v>0</v>
      </c>
      <c r="BQ26" s="98">
        <v>0</v>
      </c>
      <c r="BR26" s="98">
        <v>0</v>
      </c>
      <c r="BS26" s="98">
        <v>0</v>
      </c>
      <c r="BT26" s="98">
        <v>0</v>
      </c>
      <c r="BU26" s="98">
        <v>1</v>
      </c>
      <c r="BV26" s="98">
        <v>1</v>
      </c>
      <c r="BW26" s="98">
        <v>0</v>
      </c>
      <c r="BX26" s="98">
        <v>1</v>
      </c>
      <c r="BY26" s="98">
        <v>1</v>
      </c>
      <c r="BZ26" s="98">
        <v>4</v>
      </c>
      <c r="CA26" s="98">
        <v>0</v>
      </c>
      <c r="CB26" s="98">
        <v>2</v>
      </c>
      <c r="CC26" s="98">
        <v>2</v>
      </c>
      <c r="CD26" s="98">
        <v>0</v>
      </c>
      <c r="CE26" s="98">
        <v>1</v>
      </c>
      <c r="CF26" s="98">
        <v>1</v>
      </c>
      <c r="CG26" s="98">
        <v>6</v>
      </c>
    </row>
    <row r="27" spans="1:85" s="98" customFormat="1" ht="20.2" customHeight="1">
      <c r="A27" s="119" t="s">
        <v>180</v>
      </c>
      <c r="B27" s="120" t="s">
        <v>115</v>
      </c>
      <c r="C27" s="120" t="s">
        <v>181</v>
      </c>
      <c r="D27" s="120" t="s">
        <v>126</v>
      </c>
      <c r="E27" s="121" t="s">
        <v>127</v>
      </c>
      <c r="F27" s="122" t="s">
        <v>118</v>
      </c>
      <c r="G27" s="123"/>
      <c r="H27" s="124">
        <v>3</v>
      </c>
      <c r="I27" s="124">
        <v>1</v>
      </c>
      <c r="J27" s="124">
        <v>2</v>
      </c>
      <c r="K27" s="124">
        <v>1</v>
      </c>
      <c r="L27" s="125">
        <v>2</v>
      </c>
      <c r="M27" s="126">
        <f t="shared" si="0"/>
        <v>9</v>
      </c>
      <c r="N27" s="126">
        <v>8</v>
      </c>
      <c r="O27" s="123">
        <v>1</v>
      </c>
      <c r="P27" s="127">
        <v>5</v>
      </c>
      <c r="Q27" s="123">
        <v>0</v>
      </c>
      <c r="R27" s="127">
        <v>0</v>
      </c>
      <c r="S27" s="123">
        <v>0</v>
      </c>
      <c r="T27" s="127">
        <v>0</v>
      </c>
      <c r="U27" s="123">
        <v>0</v>
      </c>
      <c r="V27" s="127">
        <v>0</v>
      </c>
      <c r="W27" s="123">
        <v>0</v>
      </c>
      <c r="X27" s="127">
        <v>0</v>
      </c>
      <c r="Y27" s="123">
        <v>0</v>
      </c>
      <c r="Z27" s="127">
        <v>0</v>
      </c>
      <c r="AA27" s="123">
        <v>1</v>
      </c>
      <c r="AB27" s="127">
        <v>3</v>
      </c>
      <c r="AC27" s="128">
        <v>0</v>
      </c>
      <c r="AD27" s="124">
        <v>1</v>
      </c>
      <c r="AE27" s="124" t="s">
        <v>117</v>
      </c>
      <c r="AF27" s="124">
        <v>1</v>
      </c>
      <c r="AG27" s="124" t="s">
        <v>117</v>
      </c>
      <c r="AH27" s="127">
        <v>1</v>
      </c>
      <c r="AI27" s="126">
        <v>3</v>
      </c>
      <c r="AJ27" s="126">
        <v>2</v>
      </c>
      <c r="AK27" s="128">
        <v>0</v>
      </c>
      <c r="AL27" s="124">
        <v>1</v>
      </c>
      <c r="AM27" s="124">
        <v>1</v>
      </c>
      <c r="AN27" s="124">
        <v>0</v>
      </c>
      <c r="AO27" s="124">
        <v>1</v>
      </c>
      <c r="AP27" s="127">
        <v>0</v>
      </c>
      <c r="AQ27" s="126">
        <v>3</v>
      </c>
      <c r="AR27" s="126">
        <v>2</v>
      </c>
      <c r="AS27" s="126">
        <v>2</v>
      </c>
      <c r="AT27" s="98">
        <v>0</v>
      </c>
      <c r="AU27" s="98">
        <v>0</v>
      </c>
      <c r="AV27" s="98">
        <v>0</v>
      </c>
      <c r="AW27" s="98">
        <v>0</v>
      </c>
      <c r="AX27" s="98">
        <v>0</v>
      </c>
      <c r="AY27" s="98">
        <v>0</v>
      </c>
      <c r="AZ27" s="98">
        <v>0</v>
      </c>
      <c r="BA27" s="98">
        <v>0</v>
      </c>
      <c r="BB27" s="98">
        <v>0</v>
      </c>
      <c r="BC27" s="98">
        <v>0</v>
      </c>
      <c r="BD27" s="98">
        <v>0</v>
      </c>
      <c r="BE27" s="98">
        <v>0</v>
      </c>
      <c r="BF27" s="98">
        <v>0</v>
      </c>
      <c r="BG27" s="98">
        <v>0</v>
      </c>
      <c r="BH27" s="98">
        <v>0</v>
      </c>
      <c r="BI27" s="98">
        <v>0</v>
      </c>
      <c r="BJ27" s="98">
        <v>0</v>
      </c>
      <c r="BK27" s="98">
        <v>0</v>
      </c>
      <c r="BL27" s="98">
        <v>0</v>
      </c>
      <c r="BM27" s="98">
        <v>0</v>
      </c>
      <c r="BN27" s="98">
        <v>0</v>
      </c>
      <c r="BO27" s="98">
        <v>0</v>
      </c>
      <c r="BP27" s="98">
        <v>0</v>
      </c>
      <c r="BQ27" s="98">
        <v>0</v>
      </c>
      <c r="BR27" s="98">
        <v>0</v>
      </c>
      <c r="BS27" s="98">
        <v>0</v>
      </c>
      <c r="BT27" s="98">
        <v>0</v>
      </c>
      <c r="BU27" s="98">
        <v>0</v>
      </c>
      <c r="BV27" s="98">
        <v>1</v>
      </c>
      <c r="BW27" s="98">
        <v>1</v>
      </c>
      <c r="BX27" s="98">
        <v>1</v>
      </c>
      <c r="BY27" s="98">
        <v>0</v>
      </c>
      <c r="BZ27" s="98">
        <v>3</v>
      </c>
      <c r="CA27" s="98">
        <v>0</v>
      </c>
      <c r="CB27" s="98">
        <v>0</v>
      </c>
      <c r="CC27" s="98">
        <v>2</v>
      </c>
      <c r="CD27" s="98">
        <v>3</v>
      </c>
      <c r="CE27" s="98">
        <v>3</v>
      </c>
      <c r="CF27" s="98">
        <v>0</v>
      </c>
      <c r="CG27" s="98">
        <v>8</v>
      </c>
    </row>
    <row r="28" spans="1:85" s="98" customFormat="1" ht="20.2" customHeight="1">
      <c r="A28" s="119" t="s">
        <v>182</v>
      </c>
      <c r="B28" s="120" t="s">
        <v>115</v>
      </c>
      <c r="C28" s="120" t="s">
        <v>183</v>
      </c>
      <c r="D28" s="120" t="s">
        <v>117</v>
      </c>
      <c r="E28" s="121" t="s">
        <v>117</v>
      </c>
      <c r="F28" s="122" t="s">
        <v>118</v>
      </c>
      <c r="G28" s="123">
        <v>12</v>
      </c>
      <c r="H28" s="124">
        <v>9</v>
      </c>
      <c r="I28" s="124">
        <v>9</v>
      </c>
      <c r="J28" s="124">
        <v>12</v>
      </c>
      <c r="K28" s="124">
        <v>11</v>
      </c>
      <c r="L28" s="125">
        <v>11</v>
      </c>
      <c r="M28" s="126">
        <f t="shared" si="0"/>
        <v>64</v>
      </c>
      <c r="N28" s="126">
        <v>7</v>
      </c>
      <c r="O28" s="123">
        <v>1</v>
      </c>
      <c r="P28" s="127">
        <v>4</v>
      </c>
      <c r="Q28" s="123">
        <v>0</v>
      </c>
      <c r="R28" s="127">
        <v>0</v>
      </c>
      <c r="S28" s="123">
        <v>0</v>
      </c>
      <c r="T28" s="127">
        <v>0</v>
      </c>
      <c r="U28" s="123">
        <v>1</v>
      </c>
      <c r="V28" s="127">
        <v>1</v>
      </c>
      <c r="W28" s="123">
        <v>0</v>
      </c>
      <c r="X28" s="127">
        <v>0</v>
      </c>
      <c r="Y28" s="123">
        <v>0</v>
      </c>
      <c r="Z28" s="127">
        <v>0</v>
      </c>
      <c r="AA28" s="123">
        <v>1</v>
      </c>
      <c r="AB28" s="127">
        <v>2</v>
      </c>
      <c r="AC28" s="128">
        <v>1</v>
      </c>
      <c r="AD28" s="124">
        <v>1</v>
      </c>
      <c r="AE28" s="124">
        <v>1</v>
      </c>
      <c r="AF28" s="124">
        <v>1</v>
      </c>
      <c r="AG28" s="124">
        <v>1</v>
      </c>
      <c r="AH28" s="127">
        <v>1</v>
      </c>
      <c r="AI28" s="126">
        <v>6</v>
      </c>
      <c r="AJ28" s="126">
        <v>3</v>
      </c>
      <c r="AK28" s="128">
        <v>1</v>
      </c>
      <c r="AL28" s="124">
        <v>1</v>
      </c>
      <c r="AM28" s="124">
        <v>1</v>
      </c>
      <c r="AN28" s="124">
        <v>1</v>
      </c>
      <c r="AO28" s="124">
        <v>1</v>
      </c>
      <c r="AP28" s="127">
        <v>1</v>
      </c>
      <c r="AQ28" s="126">
        <v>6</v>
      </c>
      <c r="AR28" s="126">
        <v>3</v>
      </c>
      <c r="AS28" s="126" t="s">
        <v>117</v>
      </c>
      <c r="AT28" s="98">
        <v>0</v>
      </c>
      <c r="AU28" s="98">
        <v>0</v>
      </c>
      <c r="AV28" s="98">
        <v>0</v>
      </c>
      <c r="AW28" s="98">
        <v>0</v>
      </c>
      <c r="AX28" s="98">
        <v>0</v>
      </c>
      <c r="AY28" s="98">
        <v>0</v>
      </c>
      <c r="AZ28" s="98">
        <v>0</v>
      </c>
      <c r="BA28" s="98">
        <v>1</v>
      </c>
      <c r="BB28" s="98">
        <v>0</v>
      </c>
      <c r="BC28" s="98">
        <v>0</v>
      </c>
      <c r="BD28" s="98">
        <v>0</v>
      </c>
      <c r="BE28" s="98">
        <v>1</v>
      </c>
      <c r="BF28" s="98">
        <v>0</v>
      </c>
      <c r="BG28" s="98">
        <v>0</v>
      </c>
      <c r="BH28" s="98">
        <v>0</v>
      </c>
      <c r="BI28" s="98">
        <v>0</v>
      </c>
      <c r="BJ28" s="98">
        <v>0</v>
      </c>
      <c r="BK28" s="98">
        <v>0</v>
      </c>
      <c r="BL28" s="98">
        <v>0</v>
      </c>
      <c r="BM28" s="98">
        <v>0</v>
      </c>
      <c r="BN28" s="98">
        <v>0</v>
      </c>
      <c r="BO28" s="98">
        <v>0</v>
      </c>
      <c r="BP28" s="98">
        <v>0</v>
      </c>
      <c r="BQ28" s="98">
        <v>0</v>
      </c>
      <c r="BR28" s="98">
        <v>0</v>
      </c>
      <c r="BS28" s="98">
        <v>0</v>
      </c>
      <c r="BT28" s="98">
        <v>0</v>
      </c>
      <c r="BU28" s="98">
        <v>0</v>
      </c>
      <c r="BV28" s="98">
        <v>0</v>
      </c>
      <c r="BW28" s="98">
        <v>1</v>
      </c>
      <c r="BX28" s="98">
        <v>1</v>
      </c>
      <c r="BY28" s="98">
        <v>0</v>
      </c>
      <c r="BZ28" s="98">
        <v>2</v>
      </c>
      <c r="CA28" s="98">
        <v>2</v>
      </c>
      <c r="CB28" s="98">
        <v>1</v>
      </c>
      <c r="CC28" s="98">
        <v>1</v>
      </c>
      <c r="CD28" s="98">
        <v>2</v>
      </c>
      <c r="CE28" s="98">
        <v>1</v>
      </c>
      <c r="CF28" s="98">
        <v>0</v>
      </c>
      <c r="CG28" s="98">
        <v>7</v>
      </c>
    </row>
    <row r="29" spans="1:85" s="98" customFormat="1" ht="20.2" customHeight="1">
      <c r="A29" s="119" t="s">
        <v>184</v>
      </c>
      <c r="B29" s="120" t="s">
        <v>115</v>
      </c>
      <c r="C29" s="120" t="s">
        <v>185</v>
      </c>
      <c r="D29" s="120" t="s">
        <v>117</v>
      </c>
      <c r="E29" s="121" t="s">
        <v>117</v>
      </c>
      <c r="F29" s="122" t="s">
        <v>118</v>
      </c>
      <c r="G29" s="123">
        <v>88</v>
      </c>
      <c r="H29" s="124">
        <v>91</v>
      </c>
      <c r="I29" s="124">
        <v>79</v>
      </c>
      <c r="J29" s="124">
        <v>91</v>
      </c>
      <c r="K29" s="124">
        <v>110</v>
      </c>
      <c r="L29" s="125">
        <v>111</v>
      </c>
      <c r="M29" s="126">
        <f t="shared" si="0"/>
        <v>570</v>
      </c>
      <c r="N29" s="126">
        <v>22</v>
      </c>
      <c r="O29" s="123">
        <v>2</v>
      </c>
      <c r="P29" s="127">
        <v>9</v>
      </c>
      <c r="Q29" s="123">
        <v>0</v>
      </c>
      <c r="R29" s="127">
        <v>0</v>
      </c>
      <c r="S29" s="123">
        <v>0</v>
      </c>
      <c r="T29" s="127">
        <v>0</v>
      </c>
      <c r="U29" s="123">
        <v>0</v>
      </c>
      <c r="V29" s="127">
        <v>0</v>
      </c>
      <c r="W29" s="123">
        <v>0</v>
      </c>
      <c r="X29" s="127">
        <v>0</v>
      </c>
      <c r="Y29" s="123">
        <v>0</v>
      </c>
      <c r="Z29" s="127">
        <v>0</v>
      </c>
      <c r="AA29" s="123">
        <v>2</v>
      </c>
      <c r="AB29" s="127">
        <v>13</v>
      </c>
      <c r="AC29" s="128">
        <v>3</v>
      </c>
      <c r="AD29" s="124">
        <v>3</v>
      </c>
      <c r="AE29" s="124">
        <v>3</v>
      </c>
      <c r="AF29" s="124">
        <v>3</v>
      </c>
      <c r="AG29" s="124">
        <v>4</v>
      </c>
      <c r="AH29" s="127">
        <v>4</v>
      </c>
      <c r="AI29" s="126">
        <v>20</v>
      </c>
      <c r="AJ29" s="126">
        <v>4</v>
      </c>
      <c r="AK29" s="128">
        <v>3</v>
      </c>
      <c r="AL29" s="124">
        <v>3</v>
      </c>
      <c r="AM29" s="124">
        <v>3</v>
      </c>
      <c r="AN29" s="124">
        <v>3</v>
      </c>
      <c r="AO29" s="124">
        <v>4</v>
      </c>
      <c r="AP29" s="127">
        <v>4</v>
      </c>
      <c r="AQ29" s="126">
        <v>20</v>
      </c>
      <c r="AR29" s="126">
        <v>4</v>
      </c>
      <c r="AS29" s="126" t="s">
        <v>117</v>
      </c>
      <c r="AT29" s="98">
        <v>0</v>
      </c>
      <c r="AU29" s="98">
        <v>0</v>
      </c>
      <c r="AV29" s="98">
        <v>0</v>
      </c>
      <c r="AW29" s="98">
        <v>0</v>
      </c>
      <c r="AX29" s="98">
        <v>0</v>
      </c>
      <c r="AY29" s="98">
        <v>0</v>
      </c>
      <c r="AZ29" s="98">
        <v>0</v>
      </c>
      <c r="BA29" s="98">
        <v>0</v>
      </c>
      <c r="BB29" s="98">
        <v>0</v>
      </c>
      <c r="BC29" s="98">
        <v>0</v>
      </c>
      <c r="BD29" s="98">
        <v>0</v>
      </c>
      <c r="BE29" s="98">
        <v>0</v>
      </c>
      <c r="BF29" s="98">
        <v>0</v>
      </c>
      <c r="BG29" s="98">
        <v>0</v>
      </c>
      <c r="BH29" s="98">
        <v>0</v>
      </c>
      <c r="BI29" s="98">
        <v>0</v>
      </c>
      <c r="BJ29" s="98">
        <v>0</v>
      </c>
      <c r="BK29" s="98">
        <v>0</v>
      </c>
      <c r="BL29" s="98">
        <v>0</v>
      </c>
      <c r="BM29" s="98">
        <v>0</v>
      </c>
      <c r="BN29" s="98">
        <v>0</v>
      </c>
      <c r="BO29" s="98">
        <v>0</v>
      </c>
      <c r="BP29" s="98">
        <v>0</v>
      </c>
      <c r="BQ29" s="98">
        <v>0</v>
      </c>
      <c r="BR29" s="98">
        <v>0</v>
      </c>
      <c r="BS29" s="98">
        <v>0</v>
      </c>
      <c r="BT29" s="98">
        <v>0</v>
      </c>
      <c r="BU29" s="98">
        <v>1</v>
      </c>
      <c r="BV29" s="98">
        <v>2</v>
      </c>
      <c r="BW29" s="98">
        <v>3</v>
      </c>
      <c r="BX29" s="98">
        <v>5</v>
      </c>
      <c r="BY29" s="98">
        <v>2</v>
      </c>
      <c r="BZ29" s="98">
        <v>13</v>
      </c>
      <c r="CA29" s="98">
        <v>3</v>
      </c>
      <c r="CB29" s="98">
        <v>2</v>
      </c>
      <c r="CC29" s="98">
        <v>3</v>
      </c>
      <c r="CD29" s="98">
        <v>4</v>
      </c>
      <c r="CE29" s="98">
        <v>6</v>
      </c>
      <c r="CF29" s="98">
        <v>4</v>
      </c>
      <c r="CG29" s="98">
        <v>22</v>
      </c>
    </row>
    <row r="30" spans="1:85" s="98" customFormat="1" ht="20.2" customHeight="1">
      <c r="A30" s="119" t="s">
        <v>186</v>
      </c>
      <c r="B30" s="120" t="s">
        <v>115</v>
      </c>
      <c r="C30" s="120" t="s">
        <v>187</v>
      </c>
      <c r="D30" s="120" t="s">
        <v>117</v>
      </c>
      <c r="E30" s="121" t="s">
        <v>117</v>
      </c>
      <c r="F30" s="122" t="s">
        <v>118</v>
      </c>
      <c r="G30" s="123">
        <v>57</v>
      </c>
      <c r="H30" s="124">
        <v>49</v>
      </c>
      <c r="I30" s="124">
        <v>41</v>
      </c>
      <c r="J30" s="124">
        <v>36</v>
      </c>
      <c r="K30" s="124">
        <v>53</v>
      </c>
      <c r="L30" s="125">
        <v>42</v>
      </c>
      <c r="M30" s="126">
        <f t="shared" si="0"/>
        <v>278</v>
      </c>
      <c r="N30" s="126">
        <v>7</v>
      </c>
      <c r="O30" s="123">
        <v>1</v>
      </c>
      <c r="P30" s="127">
        <v>3</v>
      </c>
      <c r="Q30" s="123">
        <v>0</v>
      </c>
      <c r="R30" s="127">
        <v>0</v>
      </c>
      <c r="S30" s="123">
        <v>0</v>
      </c>
      <c r="T30" s="127">
        <v>0</v>
      </c>
      <c r="U30" s="123">
        <v>0</v>
      </c>
      <c r="V30" s="127">
        <v>0</v>
      </c>
      <c r="W30" s="123">
        <v>0</v>
      </c>
      <c r="X30" s="127">
        <v>0</v>
      </c>
      <c r="Y30" s="123">
        <v>0</v>
      </c>
      <c r="Z30" s="127">
        <v>0</v>
      </c>
      <c r="AA30" s="123">
        <v>1</v>
      </c>
      <c r="AB30" s="127">
        <v>4</v>
      </c>
      <c r="AC30" s="128">
        <v>2</v>
      </c>
      <c r="AD30" s="124">
        <v>2</v>
      </c>
      <c r="AE30" s="124">
        <v>2</v>
      </c>
      <c r="AF30" s="124">
        <v>2</v>
      </c>
      <c r="AG30" s="124">
        <v>2</v>
      </c>
      <c r="AH30" s="127">
        <v>2</v>
      </c>
      <c r="AI30" s="126">
        <v>12</v>
      </c>
      <c r="AJ30" s="126">
        <v>2</v>
      </c>
      <c r="AK30" s="128">
        <v>2</v>
      </c>
      <c r="AL30" s="124">
        <v>2</v>
      </c>
      <c r="AM30" s="124">
        <v>2</v>
      </c>
      <c r="AN30" s="124">
        <v>2</v>
      </c>
      <c r="AO30" s="124">
        <v>2</v>
      </c>
      <c r="AP30" s="127">
        <v>2</v>
      </c>
      <c r="AQ30" s="126">
        <v>12</v>
      </c>
      <c r="AR30" s="126">
        <v>2</v>
      </c>
      <c r="AS30" s="126" t="s">
        <v>117</v>
      </c>
      <c r="AT30" s="98">
        <v>0</v>
      </c>
      <c r="AU30" s="98">
        <v>0</v>
      </c>
      <c r="AV30" s="98">
        <v>0</v>
      </c>
      <c r="AW30" s="98">
        <v>0</v>
      </c>
      <c r="AX30" s="98">
        <v>0</v>
      </c>
      <c r="AY30" s="98">
        <v>0</v>
      </c>
      <c r="AZ30" s="98">
        <v>0</v>
      </c>
      <c r="BA30" s="98">
        <v>0</v>
      </c>
      <c r="BB30" s="98">
        <v>0</v>
      </c>
      <c r="BC30" s="98">
        <v>0</v>
      </c>
      <c r="BD30" s="98">
        <v>0</v>
      </c>
      <c r="BE30" s="98">
        <v>0</v>
      </c>
      <c r="BF30" s="98">
        <v>0</v>
      </c>
      <c r="BG30" s="98">
        <v>0</v>
      </c>
      <c r="BH30" s="98">
        <v>0</v>
      </c>
      <c r="BI30" s="98">
        <v>0</v>
      </c>
      <c r="BJ30" s="98">
        <v>0</v>
      </c>
      <c r="BK30" s="98">
        <v>0</v>
      </c>
      <c r="BL30" s="98">
        <v>0</v>
      </c>
      <c r="BM30" s="98">
        <v>0</v>
      </c>
      <c r="BN30" s="98">
        <v>0</v>
      </c>
      <c r="BO30" s="98">
        <v>0</v>
      </c>
      <c r="BP30" s="98">
        <v>0</v>
      </c>
      <c r="BQ30" s="98">
        <v>0</v>
      </c>
      <c r="BR30" s="98">
        <v>0</v>
      </c>
      <c r="BS30" s="98">
        <v>0</v>
      </c>
      <c r="BT30" s="98">
        <v>0</v>
      </c>
      <c r="BU30" s="98">
        <v>1</v>
      </c>
      <c r="BV30" s="98">
        <v>1</v>
      </c>
      <c r="BW30" s="98">
        <v>1</v>
      </c>
      <c r="BX30" s="98">
        <v>1</v>
      </c>
      <c r="BY30" s="98">
        <v>0</v>
      </c>
      <c r="BZ30" s="98">
        <v>4</v>
      </c>
      <c r="CA30" s="98">
        <v>0</v>
      </c>
      <c r="CB30" s="98">
        <v>2</v>
      </c>
      <c r="CC30" s="98">
        <v>1</v>
      </c>
      <c r="CD30" s="98">
        <v>1</v>
      </c>
      <c r="CE30" s="98">
        <v>2</v>
      </c>
      <c r="CF30" s="98">
        <v>1</v>
      </c>
      <c r="CG30" s="98">
        <v>7</v>
      </c>
    </row>
    <row r="31" spans="1:85" s="98" customFormat="1" ht="20.2" customHeight="1">
      <c r="A31" s="119" t="s">
        <v>188</v>
      </c>
      <c r="B31" s="120" t="s">
        <v>115</v>
      </c>
      <c r="C31" s="120" t="s">
        <v>189</v>
      </c>
      <c r="D31" s="120" t="s">
        <v>117</v>
      </c>
      <c r="E31" s="121" t="s">
        <v>117</v>
      </c>
      <c r="F31" s="122" t="s">
        <v>118</v>
      </c>
      <c r="G31" s="123">
        <v>10</v>
      </c>
      <c r="H31" s="124">
        <v>10</v>
      </c>
      <c r="I31" s="124">
        <v>14</v>
      </c>
      <c r="J31" s="124">
        <v>20</v>
      </c>
      <c r="K31" s="124">
        <v>28</v>
      </c>
      <c r="L31" s="125">
        <v>33</v>
      </c>
      <c r="M31" s="126">
        <f t="shared" si="0"/>
        <v>115</v>
      </c>
      <c r="N31" s="126">
        <v>10</v>
      </c>
      <c r="O31" s="123">
        <v>1</v>
      </c>
      <c r="P31" s="127">
        <v>1</v>
      </c>
      <c r="Q31" s="123">
        <v>0</v>
      </c>
      <c r="R31" s="127">
        <v>0</v>
      </c>
      <c r="S31" s="123">
        <v>0</v>
      </c>
      <c r="T31" s="127">
        <v>0</v>
      </c>
      <c r="U31" s="123">
        <v>0</v>
      </c>
      <c r="V31" s="127">
        <v>0</v>
      </c>
      <c r="W31" s="123">
        <v>0</v>
      </c>
      <c r="X31" s="127">
        <v>0</v>
      </c>
      <c r="Y31" s="123">
        <v>0</v>
      </c>
      <c r="Z31" s="127">
        <v>0</v>
      </c>
      <c r="AA31" s="123">
        <v>2</v>
      </c>
      <c r="AB31" s="127">
        <v>9</v>
      </c>
      <c r="AC31" s="128">
        <v>1</v>
      </c>
      <c r="AD31" s="124">
        <v>1</v>
      </c>
      <c r="AE31" s="124">
        <v>1</v>
      </c>
      <c r="AF31" s="124">
        <v>1</v>
      </c>
      <c r="AG31" s="124">
        <v>1</v>
      </c>
      <c r="AH31" s="127">
        <v>1</v>
      </c>
      <c r="AI31" s="126">
        <v>6</v>
      </c>
      <c r="AJ31" s="126">
        <v>3</v>
      </c>
      <c r="AK31" s="128">
        <v>1</v>
      </c>
      <c r="AL31" s="124">
        <v>1</v>
      </c>
      <c r="AM31" s="124">
        <v>1</v>
      </c>
      <c r="AN31" s="124">
        <v>1</v>
      </c>
      <c r="AO31" s="124">
        <v>1</v>
      </c>
      <c r="AP31" s="127">
        <v>1</v>
      </c>
      <c r="AQ31" s="126">
        <v>6</v>
      </c>
      <c r="AR31" s="126">
        <v>3</v>
      </c>
      <c r="AS31" s="126" t="s">
        <v>117</v>
      </c>
      <c r="AT31" s="98">
        <v>0</v>
      </c>
      <c r="AU31" s="98">
        <v>0</v>
      </c>
      <c r="AV31" s="98">
        <v>0</v>
      </c>
      <c r="AW31" s="98">
        <v>0</v>
      </c>
      <c r="AX31" s="98">
        <v>0</v>
      </c>
      <c r="AY31" s="98">
        <v>0</v>
      </c>
      <c r="AZ31" s="98">
        <v>0</v>
      </c>
      <c r="BA31" s="98">
        <v>0</v>
      </c>
      <c r="BB31" s="98">
        <v>0</v>
      </c>
      <c r="BC31" s="98">
        <v>0</v>
      </c>
      <c r="BD31" s="98">
        <v>0</v>
      </c>
      <c r="BE31" s="98">
        <v>0</v>
      </c>
      <c r="BF31" s="98">
        <v>0</v>
      </c>
      <c r="BG31" s="98">
        <v>0</v>
      </c>
      <c r="BH31" s="98">
        <v>0</v>
      </c>
      <c r="BI31" s="98">
        <v>0</v>
      </c>
      <c r="BJ31" s="98">
        <v>0</v>
      </c>
      <c r="BK31" s="98">
        <v>0</v>
      </c>
      <c r="BL31" s="98">
        <v>0</v>
      </c>
      <c r="BM31" s="98">
        <v>0</v>
      </c>
      <c r="BN31" s="98">
        <v>0</v>
      </c>
      <c r="BO31" s="98">
        <v>0</v>
      </c>
      <c r="BP31" s="98">
        <v>0</v>
      </c>
      <c r="BQ31" s="98">
        <v>0</v>
      </c>
      <c r="BR31" s="98">
        <v>0</v>
      </c>
      <c r="BS31" s="98">
        <v>0</v>
      </c>
      <c r="BT31" s="98">
        <v>0</v>
      </c>
      <c r="BU31" s="98">
        <v>5</v>
      </c>
      <c r="BV31" s="98">
        <v>2</v>
      </c>
      <c r="BW31" s="98">
        <v>0</v>
      </c>
      <c r="BX31" s="98">
        <v>2</v>
      </c>
      <c r="BY31" s="98">
        <v>0</v>
      </c>
      <c r="BZ31" s="98">
        <v>9</v>
      </c>
      <c r="CA31" s="98">
        <v>0</v>
      </c>
      <c r="CB31" s="98">
        <v>6</v>
      </c>
      <c r="CC31" s="98">
        <v>2</v>
      </c>
      <c r="CD31" s="98">
        <v>0</v>
      </c>
      <c r="CE31" s="98">
        <v>2</v>
      </c>
      <c r="CF31" s="98">
        <v>0</v>
      </c>
      <c r="CG31" s="98">
        <v>10</v>
      </c>
    </row>
    <row r="32" spans="1:85" s="98" customFormat="1" ht="20.2" customHeight="1">
      <c r="A32" s="119" t="s">
        <v>190</v>
      </c>
      <c r="B32" s="120" t="s">
        <v>115</v>
      </c>
      <c r="C32" s="120" t="s">
        <v>191</v>
      </c>
      <c r="D32" s="120" t="s">
        <v>117</v>
      </c>
      <c r="E32" s="121" t="s">
        <v>117</v>
      </c>
      <c r="F32" s="122" t="s">
        <v>118</v>
      </c>
      <c r="G32" s="123">
        <v>59</v>
      </c>
      <c r="H32" s="124">
        <v>59</v>
      </c>
      <c r="I32" s="124">
        <v>55</v>
      </c>
      <c r="J32" s="124">
        <v>65</v>
      </c>
      <c r="K32" s="124">
        <v>58</v>
      </c>
      <c r="L32" s="125">
        <v>62</v>
      </c>
      <c r="M32" s="126">
        <f t="shared" si="0"/>
        <v>358</v>
      </c>
      <c r="N32" s="126">
        <v>26</v>
      </c>
      <c r="O32" s="123">
        <v>2</v>
      </c>
      <c r="P32" s="127">
        <v>13</v>
      </c>
      <c r="Q32" s="123">
        <v>0</v>
      </c>
      <c r="R32" s="127">
        <v>0</v>
      </c>
      <c r="S32" s="123">
        <v>0</v>
      </c>
      <c r="T32" s="127">
        <v>0</v>
      </c>
      <c r="U32" s="123">
        <v>0</v>
      </c>
      <c r="V32" s="127">
        <v>0</v>
      </c>
      <c r="W32" s="123">
        <v>0</v>
      </c>
      <c r="X32" s="127">
        <v>0</v>
      </c>
      <c r="Y32" s="123">
        <v>0</v>
      </c>
      <c r="Z32" s="127">
        <v>0</v>
      </c>
      <c r="AA32" s="123">
        <v>2</v>
      </c>
      <c r="AB32" s="127">
        <v>13</v>
      </c>
      <c r="AC32" s="128">
        <v>2</v>
      </c>
      <c r="AD32" s="124">
        <v>2</v>
      </c>
      <c r="AE32" s="124">
        <v>2</v>
      </c>
      <c r="AF32" s="124">
        <v>2</v>
      </c>
      <c r="AG32" s="124">
        <v>2</v>
      </c>
      <c r="AH32" s="127">
        <v>2</v>
      </c>
      <c r="AI32" s="126">
        <v>12</v>
      </c>
      <c r="AJ32" s="126">
        <v>4</v>
      </c>
      <c r="AK32" s="128">
        <v>2</v>
      </c>
      <c r="AL32" s="124">
        <v>2</v>
      </c>
      <c r="AM32" s="124">
        <v>2</v>
      </c>
      <c r="AN32" s="124">
        <v>2</v>
      </c>
      <c r="AO32" s="124">
        <v>2</v>
      </c>
      <c r="AP32" s="127">
        <v>2</v>
      </c>
      <c r="AQ32" s="126">
        <v>12</v>
      </c>
      <c r="AR32" s="126">
        <v>4</v>
      </c>
      <c r="AS32" s="126" t="s">
        <v>117</v>
      </c>
      <c r="AT32" s="98">
        <v>0</v>
      </c>
      <c r="AU32" s="98">
        <v>0</v>
      </c>
      <c r="AV32" s="98">
        <v>0</v>
      </c>
      <c r="AW32" s="98">
        <v>0</v>
      </c>
      <c r="AX32" s="98">
        <v>0</v>
      </c>
      <c r="AY32" s="98">
        <v>0</v>
      </c>
      <c r="AZ32" s="98">
        <v>0</v>
      </c>
      <c r="BA32" s="98">
        <v>0</v>
      </c>
      <c r="BB32" s="98">
        <v>0</v>
      </c>
      <c r="BC32" s="98">
        <v>0</v>
      </c>
      <c r="BD32" s="98">
        <v>0</v>
      </c>
      <c r="BE32" s="98">
        <v>0</v>
      </c>
      <c r="BF32" s="98">
        <v>0</v>
      </c>
      <c r="BG32" s="98">
        <v>0</v>
      </c>
      <c r="BH32" s="98">
        <v>0</v>
      </c>
      <c r="BI32" s="98">
        <v>0</v>
      </c>
      <c r="BJ32" s="98">
        <v>0</v>
      </c>
      <c r="BK32" s="98">
        <v>0</v>
      </c>
      <c r="BL32" s="98">
        <v>0</v>
      </c>
      <c r="BM32" s="98">
        <v>0</v>
      </c>
      <c r="BN32" s="98">
        <v>0</v>
      </c>
      <c r="BO32" s="98">
        <v>0</v>
      </c>
      <c r="BP32" s="98">
        <v>0</v>
      </c>
      <c r="BQ32" s="98">
        <v>0</v>
      </c>
      <c r="BR32" s="98">
        <v>0</v>
      </c>
      <c r="BS32" s="98">
        <v>0</v>
      </c>
      <c r="BT32" s="98">
        <v>0</v>
      </c>
      <c r="BU32" s="98">
        <v>4</v>
      </c>
      <c r="BV32" s="98">
        <v>3</v>
      </c>
      <c r="BW32" s="98">
        <v>1</v>
      </c>
      <c r="BX32" s="98">
        <v>3</v>
      </c>
      <c r="BY32" s="98">
        <v>2</v>
      </c>
      <c r="BZ32" s="98">
        <v>13</v>
      </c>
      <c r="CA32" s="98">
        <v>2</v>
      </c>
      <c r="CB32" s="98">
        <v>5</v>
      </c>
      <c r="CC32" s="98">
        <v>8</v>
      </c>
      <c r="CD32" s="98">
        <v>3</v>
      </c>
      <c r="CE32" s="98">
        <v>4</v>
      </c>
      <c r="CF32" s="98">
        <v>4</v>
      </c>
      <c r="CG32" s="98">
        <v>26</v>
      </c>
    </row>
    <row r="33" spans="1:85" s="98" customFormat="1" ht="20.2" customHeight="1">
      <c r="A33" s="119" t="s">
        <v>192</v>
      </c>
      <c r="B33" s="120" t="s">
        <v>115</v>
      </c>
      <c r="C33" s="120" t="s">
        <v>193</v>
      </c>
      <c r="D33" s="120" t="s">
        <v>117</v>
      </c>
      <c r="E33" s="121" t="s">
        <v>117</v>
      </c>
      <c r="F33" s="122" t="s">
        <v>118</v>
      </c>
      <c r="G33" s="123">
        <v>60</v>
      </c>
      <c r="H33" s="124">
        <v>55</v>
      </c>
      <c r="I33" s="124">
        <v>52</v>
      </c>
      <c r="J33" s="124">
        <v>60</v>
      </c>
      <c r="K33" s="124">
        <v>46</v>
      </c>
      <c r="L33" s="125">
        <v>51</v>
      </c>
      <c r="M33" s="126">
        <f t="shared" si="0"/>
        <v>324</v>
      </c>
      <c r="N33" s="126">
        <v>32</v>
      </c>
      <c r="O33" s="123">
        <v>2</v>
      </c>
      <c r="P33" s="127">
        <v>13</v>
      </c>
      <c r="Q33" s="123">
        <v>0</v>
      </c>
      <c r="R33" s="127">
        <v>0</v>
      </c>
      <c r="S33" s="123">
        <v>0</v>
      </c>
      <c r="T33" s="127">
        <v>0</v>
      </c>
      <c r="U33" s="123">
        <v>0</v>
      </c>
      <c r="V33" s="127">
        <v>0</v>
      </c>
      <c r="W33" s="123">
        <v>0</v>
      </c>
      <c r="X33" s="127">
        <v>0</v>
      </c>
      <c r="Y33" s="123">
        <v>0</v>
      </c>
      <c r="Z33" s="127">
        <v>0</v>
      </c>
      <c r="AA33" s="123">
        <v>3</v>
      </c>
      <c r="AB33" s="127">
        <v>19</v>
      </c>
      <c r="AC33" s="128">
        <v>2</v>
      </c>
      <c r="AD33" s="124">
        <v>2</v>
      </c>
      <c r="AE33" s="124">
        <v>2</v>
      </c>
      <c r="AF33" s="124">
        <v>2</v>
      </c>
      <c r="AG33" s="124">
        <v>2</v>
      </c>
      <c r="AH33" s="127">
        <v>2</v>
      </c>
      <c r="AI33" s="126">
        <v>12</v>
      </c>
      <c r="AJ33" s="126">
        <v>5</v>
      </c>
      <c r="AK33" s="128">
        <v>2</v>
      </c>
      <c r="AL33" s="124">
        <v>2</v>
      </c>
      <c r="AM33" s="124">
        <v>2</v>
      </c>
      <c r="AN33" s="124">
        <v>2</v>
      </c>
      <c r="AO33" s="124">
        <v>2</v>
      </c>
      <c r="AP33" s="127">
        <v>2</v>
      </c>
      <c r="AQ33" s="126">
        <v>12</v>
      </c>
      <c r="AR33" s="126">
        <v>5</v>
      </c>
      <c r="AS33" s="126" t="s">
        <v>117</v>
      </c>
      <c r="AT33" s="98">
        <v>0</v>
      </c>
      <c r="AU33" s="98">
        <v>0</v>
      </c>
      <c r="AV33" s="98">
        <v>0</v>
      </c>
      <c r="AW33" s="98">
        <v>0</v>
      </c>
      <c r="AX33" s="98">
        <v>0</v>
      </c>
      <c r="AY33" s="98">
        <v>0</v>
      </c>
      <c r="AZ33" s="98">
        <v>0</v>
      </c>
      <c r="BA33" s="98">
        <v>0</v>
      </c>
      <c r="BB33" s="98">
        <v>0</v>
      </c>
      <c r="BC33" s="98">
        <v>0</v>
      </c>
      <c r="BD33" s="98">
        <v>0</v>
      </c>
      <c r="BE33" s="98">
        <v>0</v>
      </c>
      <c r="BF33" s="98">
        <v>0</v>
      </c>
      <c r="BG33" s="98">
        <v>0</v>
      </c>
      <c r="BH33" s="98">
        <v>0</v>
      </c>
      <c r="BI33" s="98">
        <v>0</v>
      </c>
      <c r="BJ33" s="98">
        <v>0</v>
      </c>
      <c r="BK33" s="98">
        <v>0</v>
      </c>
      <c r="BL33" s="98">
        <v>0</v>
      </c>
      <c r="BM33" s="98">
        <v>0</v>
      </c>
      <c r="BN33" s="98">
        <v>0</v>
      </c>
      <c r="BO33" s="98">
        <v>0</v>
      </c>
      <c r="BP33" s="98">
        <v>0</v>
      </c>
      <c r="BQ33" s="98">
        <v>0</v>
      </c>
      <c r="BR33" s="98">
        <v>0</v>
      </c>
      <c r="BS33" s="98">
        <v>0</v>
      </c>
      <c r="BT33" s="98">
        <v>4</v>
      </c>
      <c r="BU33" s="98">
        <v>2</v>
      </c>
      <c r="BV33" s="98">
        <v>3</v>
      </c>
      <c r="BW33" s="98">
        <v>4</v>
      </c>
      <c r="BX33" s="98">
        <v>0</v>
      </c>
      <c r="BY33" s="98">
        <v>6</v>
      </c>
      <c r="BZ33" s="98">
        <v>19</v>
      </c>
      <c r="CA33" s="98">
        <v>4</v>
      </c>
      <c r="CB33" s="98">
        <v>2</v>
      </c>
      <c r="CC33" s="98">
        <v>4</v>
      </c>
      <c r="CD33" s="98">
        <v>11</v>
      </c>
      <c r="CE33" s="98">
        <v>4</v>
      </c>
      <c r="CF33" s="98">
        <v>7</v>
      </c>
      <c r="CG33" s="98">
        <v>32</v>
      </c>
    </row>
    <row r="34" spans="1:85" s="98" customFormat="1" ht="20.2" customHeight="1">
      <c r="A34" s="119" t="s">
        <v>194</v>
      </c>
      <c r="B34" s="120" t="s">
        <v>115</v>
      </c>
      <c r="C34" s="120" t="s">
        <v>195</v>
      </c>
      <c r="D34" s="120" t="s">
        <v>117</v>
      </c>
      <c r="E34" s="121" t="s">
        <v>117</v>
      </c>
      <c r="F34" s="122" t="s">
        <v>118</v>
      </c>
      <c r="G34" s="123">
        <v>12</v>
      </c>
      <c r="H34" s="124">
        <v>11</v>
      </c>
      <c r="I34" s="124">
        <v>7</v>
      </c>
      <c r="J34" s="124">
        <v>16</v>
      </c>
      <c r="K34" s="124">
        <v>8</v>
      </c>
      <c r="L34" s="125">
        <v>16</v>
      </c>
      <c r="M34" s="126">
        <f t="shared" si="0"/>
        <v>70</v>
      </c>
      <c r="N34" s="126">
        <v>11</v>
      </c>
      <c r="O34" s="123">
        <v>1</v>
      </c>
      <c r="P34" s="127">
        <v>3</v>
      </c>
      <c r="Q34" s="123">
        <v>0</v>
      </c>
      <c r="R34" s="127">
        <v>0</v>
      </c>
      <c r="S34" s="123">
        <v>0</v>
      </c>
      <c r="T34" s="127">
        <v>0</v>
      </c>
      <c r="U34" s="123">
        <v>0</v>
      </c>
      <c r="V34" s="127">
        <v>0</v>
      </c>
      <c r="W34" s="123">
        <v>0</v>
      </c>
      <c r="X34" s="127">
        <v>0</v>
      </c>
      <c r="Y34" s="123">
        <v>0</v>
      </c>
      <c r="Z34" s="127">
        <v>0</v>
      </c>
      <c r="AA34" s="123">
        <v>1</v>
      </c>
      <c r="AB34" s="127">
        <v>8</v>
      </c>
      <c r="AC34" s="128">
        <v>1</v>
      </c>
      <c r="AD34" s="124">
        <v>1</v>
      </c>
      <c r="AE34" s="124">
        <v>1</v>
      </c>
      <c r="AF34" s="124">
        <v>1</v>
      </c>
      <c r="AG34" s="124">
        <v>1</v>
      </c>
      <c r="AH34" s="127">
        <v>1</v>
      </c>
      <c r="AI34" s="126">
        <v>6</v>
      </c>
      <c r="AJ34" s="126">
        <v>2</v>
      </c>
      <c r="AK34" s="128">
        <v>1</v>
      </c>
      <c r="AL34" s="124">
        <v>1</v>
      </c>
      <c r="AM34" s="124">
        <v>1</v>
      </c>
      <c r="AN34" s="124">
        <v>1</v>
      </c>
      <c r="AO34" s="124">
        <v>1</v>
      </c>
      <c r="AP34" s="127">
        <v>1</v>
      </c>
      <c r="AQ34" s="126">
        <v>6</v>
      </c>
      <c r="AR34" s="126">
        <v>2</v>
      </c>
      <c r="AS34" s="126" t="s">
        <v>117</v>
      </c>
      <c r="AT34" s="98">
        <v>0</v>
      </c>
      <c r="AU34" s="98">
        <v>0</v>
      </c>
      <c r="AV34" s="98">
        <v>0</v>
      </c>
      <c r="AW34" s="98">
        <v>0</v>
      </c>
      <c r="AX34" s="98">
        <v>0</v>
      </c>
      <c r="AY34" s="98">
        <v>0</v>
      </c>
      <c r="AZ34" s="98">
        <v>0</v>
      </c>
      <c r="BA34" s="98">
        <v>0</v>
      </c>
      <c r="BB34" s="98">
        <v>0</v>
      </c>
      <c r="BC34" s="98">
        <v>0</v>
      </c>
      <c r="BD34" s="98">
        <v>0</v>
      </c>
      <c r="BE34" s="98">
        <v>0</v>
      </c>
      <c r="BF34" s="98">
        <v>0</v>
      </c>
      <c r="BG34" s="98">
        <v>0</v>
      </c>
      <c r="BH34" s="98">
        <v>0</v>
      </c>
      <c r="BI34" s="98">
        <v>0</v>
      </c>
      <c r="BJ34" s="98">
        <v>0</v>
      </c>
      <c r="BK34" s="98">
        <v>0</v>
      </c>
      <c r="BL34" s="98">
        <v>0</v>
      </c>
      <c r="BM34" s="98">
        <v>0</v>
      </c>
      <c r="BN34" s="98">
        <v>0</v>
      </c>
      <c r="BO34" s="98">
        <v>0</v>
      </c>
      <c r="BP34" s="98">
        <v>0</v>
      </c>
      <c r="BQ34" s="98">
        <v>0</v>
      </c>
      <c r="BR34" s="98">
        <v>0</v>
      </c>
      <c r="BS34" s="98">
        <v>0</v>
      </c>
      <c r="BT34" s="98">
        <v>1</v>
      </c>
      <c r="BU34" s="98">
        <v>1</v>
      </c>
      <c r="BV34" s="98">
        <v>1</v>
      </c>
      <c r="BW34" s="98">
        <v>2</v>
      </c>
      <c r="BX34" s="98">
        <v>0</v>
      </c>
      <c r="BY34" s="98">
        <v>3</v>
      </c>
      <c r="BZ34" s="98">
        <v>8</v>
      </c>
      <c r="CA34" s="98">
        <v>1</v>
      </c>
      <c r="CB34" s="98">
        <v>2</v>
      </c>
      <c r="CC34" s="98">
        <v>1</v>
      </c>
      <c r="CD34" s="98">
        <v>3</v>
      </c>
      <c r="CE34" s="98">
        <v>1</v>
      </c>
      <c r="CF34" s="98">
        <v>3</v>
      </c>
      <c r="CG34" s="98">
        <v>11</v>
      </c>
    </row>
    <row r="35" spans="1:85" s="98" customFormat="1" ht="20.2" customHeight="1">
      <c r="A35" s="119" t="s">
        <v>196</v>
      </c>
      <c r="B35" s="120" t="s">
        <v>115</v>
      </c>
      <c r="C35" s="120" t="s">
        <v>197</v>
      </c>
      <c r="D35" s="120" t="s">
        <v>117</v>
      </c>
      <c r="E35" s="121" t="s">
        <v>117</v>
      </c>
      <c r="F35" s="122" t="s">
        <v>118</v>
      </c>
      <c r="G35" s="123">
        <v>20</v>
      </c>
      <c r="H35" s="124">
        <v>22</v>
      </c>
      <c r="I35" s="124">
        <v>27</v>
      </c>
      <c r="J35" s="124">
        <v>26</v>
      </c>
      <c r="K35" s="124">
        <v>24</v>
      </c>
      <c r="L35" s="125">
        <v>41</v>
      </c>
      <c r="M35" s="126">
        <f t="shared" si="0"/>
        <v>160</v>
      </c>
      <c r="N35" s="126">
        <v>28</v>
      </c>
      <c r="O35" s="123">
        <v>2</v>
      </c>
      <c r="P35" s="127">
        <v>13</v>
      </c>
      <c r="Q35" s="123">
        <v>0</v>
      </c>
      <c r="R35" s="127">
        <v>0</v>
      </c>
      <c r="S35" s="123">
        <v>0</v>
      </c>
      <c r="T35" s="127">
        <v>0</v>
      </c>
      <c r="U35" s="123">
        <v>0</v>
      </c>
      <c r="V35" s="127">
        <v>0</v>
      </c>
      <c r="W35" s="123">
        <v>0</v>
      </c>
      <c r="X35" s="127">
        <v>0</v>
      </c>
      <c r="Y35" s="123">
        <v>0</v>
      </c>
      <c r="Z35" s="127">
        <v>0</v>
      </c>
      <c r="AA35" s="123">
        <v>2</v>
      </c>
      <c r="AB35" s="127">
        <v>15</v>
      </c>
      <c r="AC35" s="128">
        <v>1</v>
      </c>
      <c r="AD35" s="124">
        <v>1</v>
      </c>
      <c r="AE35" s="124">
        <v>1</v>
      </c>
      <c r="AF35" s="124">
        <v>1</v>
      </c>
      <c r="AG35" s="124">
        <v>1</v>
      </c>
      <c r="AH35" s="127">
        <v>2</v>
      </c>
      <c r="AI35" s="126">
        <v>7</v>
      </c>
      <c r="AJ35" s="126">
        <v>4</v>
      </c>
      <c r="AK35" s="128">
        <v>1</v>
      </c>
      <c r="AL35" s="124">
        <v>1</v>
      </c>
      <c r="AM35" s="124">
        <v>1</v>
      </c>
      <c r="AN35" s="124">
        <v>1</v>
      </c>
      <c r="AO35" s="124">
        <v>1</v>
      </c>
      <c r="AP35" s="127">
        <v>2</v>
      </c>
      <c r="AQ35" s="126">
        <v>7</v>
      </c>
      <c r="AR35" s="126">
        <v>4</v>
      </c>
      <c r="AS35" s="126" t="s">
        <v>117</v>
      </c>
      <c r="AT35" s="98">
        <v>0</v>
      </c>
      <c r="AU35" s="98">
        <v>0</v>
      </c>
      <c r="AV35" s="98">
        <v>0</v>
      </c>
      <c r="AW35" s="98">
        <v>0</v>
      </c>
      <c r="AX35" s="98">
        <v>0</v>
      </c>
      <c r="AY35" s="98">
        <v>0</v>
      </c>
      <c r="AZ35" s="98">
        <v>0</v>
      </c>
      <c r="BA35" s="98">
        <v>0</v>
      </c>
      <c r="BB35" s="98">
        <v>0</v>
      </c>
      <c r="BC35" s="98">
        <v>0</v>
      </c>
      <c r="BD35" s="98">
        <v>0</v>
      </c>
      <c r="BE35" s="98">
        <v>0</v>
      </c>
      <c r="BF35" s="98">
        <v>0</v>
      </c>
      <c r="BG35" s="98">
        <v>0</v>
      </c>
      <c r="BH35" s="98">
        <v>0</v>
      </c>
      <c r="BI35" s="98">
        <v>0</v>
      </c>
      <c r="BJ35" s="98">
        <v>0</v>
      </c>
      <c r="BK35" s="98">
        <v>0</v>
      </c>
      <c r="BL35" s="98">
        <v>0</v>
      </c>
      <c r="BM35" s="98">
        <v>0</v>
      </c>
      <c r="BN35" s="98">
        <v>0</v>
      </c>
      <c r="BO35" s="98">
        <v>0</v>
      </c>
      <c r="BP35" s="98">
        <v>0</v>
      </c>
      <c r="BQ35" s="98">
        <v>0</v>
      </c>
      <c r="BR35" s="98">
        <v>0</v>
      </c>
      <c r="BS35" s="98">
        <v>0</v>
      </c>
      <c r="BT35" s="98">
        <v>3</v>
      </c>
      <c r="BU35" s="98">
        <v>7</v>
      </c>
      <c r="BV35" s="98">
        <v>1</v>
      </c>
      <c r="BW35" s="98">
        <v>3</v>
      </c>
      <c r="BX35" s="98">
        <v>1</v>
      </c>
      <c r="BY35" s="98">
        <v>0</v>
      </c>
      <c r="BZ35" s="98">
        <v>15</v>
      </c>
      <c r="CA35" s="98">
        <v>4</v>
      </c>
      <c r="CB35" s="98">
        <v>8</v>
      </c>
      <c r="CC35" s="98">
        <v>5</v>
      </c>
      <c r="CD35" s="98">
        <v>4</v>
      </c>
      <c r="CE35" s="98">
        <v>3</v>
      </c>
      <c r="CF35" s="98">
        <v>4</v>
      </c>
      <c r="CG35" s="98">
        <v>28</v>
      </c>
    </row>
    <row r="36" spans="1:85" s="98" customFormat="1" ht="20.2" customHeight="1">
      <c r="A36" s="119" t="s">
        <v>198</v>
      </c>
      <c r="B36" s="120" t="s">
        <v>115</v>
      </c>
      <c r="C36" s="120" t="s">
        <v>199</v>
      </c>
      <c r="D36" s="120" t="s">
        <v>117</v>
      </c>
      <c r="E36" s="121" t="s">
        <v>117</v>
      </c>
      <c r="F36" s="122" t="s">
        <v>151</v>
      </c>
      <c r="G36" s="123">
        <v>82</v>
      </c>
      <c r="H36" s="124">
        <v>85</v>
      </c>
      <c r="I36" s="124">
        <v>107</v>
      </c>
      <c r="J36" s="124">
        <v>81</v>
      </c>
      <c r="K36" s="124">
        <v>108</v>
      </c>
      <c r="L36" s="125">
        <v>91</v>
      </c>
      <c r="M36" s="126">
        <f t="shared" si="0"/>
        <v>554</v>
      </c>
      <c r="N36" s="126">
        <v>11</v>
      </c>
      <c r="O36" s="123">
        <v>1</v>
      </c>
      <c r="P36" s="127">
        <v>1</v>
      </c>
      <c r="Q36" s="123">
        <v>0</v>
      </c>
      <c r="R36" s="127">
        <v>0</v>
      </c>
      <c r="S36" s="123">
        <v>0</v>
      </c>
      <c r="T36" s="127">
        <v>0</v>
      </c>
      <c r="U36" s="123">
        <v>0</v>
      </c>
      <c r="V36" s="127">
        <v>0</v>
      </c>
      <c r="W36" s="123">
        <v>0</v>
      </c>
      <c r="X36" s="127">
        <v>0</v>
      </c>
      <c r="Y36" s="123">
        <v>0</v>
      </c>
      <c r="Z36" s="127">
        <v>0</v>
      </c>
      <c r="AA36" s="123">
        <v>2</v>
      </c>
      <c r="AB36" s="127">
        <v>10</v>
      </c>
      <c r="AC36" s="128">
        <v>3</v>
      </c>
      <c r="AD36" s="124">
        <v>3</v>
      </c>
      <c r="AE36" s="124">
        <v>4</v>
      </c>
      <c r="AF36" s="124">
        <v>3</v>
      </c>
      <c r="AG36" s="124">
        <v>4</v>
      </c>
      <c r="AH36" s="127">
        <v>3</v>
      </c>
      <c r="AI36" s="126">
        <v>20</v>
      </c>
      <c r="AJ36" s="126">
        <v>3</v>
      </c>
      <c r="AK36" s="128">
        <v>3</v>
      </c>
      <c r="AL36" s="124">
        <v>3</v>
      </c>
      <c r="AM36" s="124">
        <v>4</v>
      </c>
      <c r="AN36" s="124">
        <v>3</v>
      </c>
      <c r="AO36" s="124">
        <v>4</v>
      </c>
      <c r="AP36" s="127">
        <v>3</v>
      </c>
      <c r="AQ36" s="126">
        <v>20</v>
      </c>
      <c r="AR36" s="126">
        <v>3</v>
      </c>
      <c r="AS36" s="126" t="s">
        <v>117</v>
      </c>
      <c r="AT36" s="98">
        <v>0</v>
      </c>
      <c r="AU36" s="98">
        <v>0</v>
      </c>
      <c r="AV36" s="98">
        <v>0</v>
      </c>
      <c r="AW36" s="98">
        <v>0</v>
      </c>
      <c r="AX36" s="98">
        <v>0</v>
      </c>
      <c r="AY36" s="98">
        <v>0</v>
      </c>
      <c r="AZ36" s="98">
        <v>0</v>
      </c>
      <c r="BA36" s="98">
        <v>0</v>
      </c>
      <c r="BB36" s="98">
        <v>0</v>
      </c>
      <c r="BC36" s="98">
        <v>0</v>
      </c>
      <c r="BD36" s="98">
        <v>0</v>
      </c>
      <c r="BE36" s="98">
        <v>0</v>
      </c>
      <c r="BF36" s="98">
        <v>0</v>
      </c>
      <c r="BG36" s="98">
        <v>0</v>
      </c>
      <c r="BH36" s="98">
        <v>0</v>
      </c>
      <c r="BI36" s="98">
        <v>0</v>
      </c>
      <c r="BJ36" s="98">
        <v>0</v>
      </c>
      <c r="BK36" s="98">
        <v>0</v>
      </c>
      <c r="BL36" s="98">
        <v>0</v>
      </c>
      <c r="BM36" s="98">
        <v>0</v>
      </c>
      <c r="BN36" s="98">
        <v>0</v>
      </c>
      <c r="BO36" s="98">
        <v>0</v>
      </c>
      <c r="BP36" s="98">
        <v>0</v>
      </c>
      <c r="BQ36" s="98">
        <v>0</v>
      </c>
      <c r="BR36" s="98">
        <v>0</v>
      </c>
      <c r="BS36" s="98">
        <v>0</v>
      </c>
      <c r="BT36" s="98">
        <v>4</v>
      </c>
      <c r="BU36" s="98">
        <v>2</v>
      </c>
      <c r="BV36" s="98">
        <v>0</v>
      </c>
      <c r="BW36" s="98">
        <v>1</v>
      </c>
      <c r="BX36" s="98">
        <v>2</v>
      </c>
      <c r="BY36" s="98">
        <v>1</v>
      </c>
      <c r="BZ36" s="98">
        <v>10</v>
      </c>
      <c r="CA36" s="98">
        <v>4</v>
      </c>
      <c r="CB36" s="98">
        <v>2</v>
      </c>
      <c r="CC36" s="98">
        <v>0</v>
      </c>
      <c r="CD36" s="98">
        <v>1</v>
      </c>
      <c r="CE36" s="98">
        <v>3</v>
      </c>
      <c r="CF36" s="98">
        <v>1</v>
      </c>
      <c r="CG36" s="98">
        <v>11</v>
      </c>
    </row>
    <row r="37" spans="1:85" s="98" customFormat="1" ht="20.2" customHeight="1">
      <c r="A37" s="119" t="s">
        <v>200</v>
      </c>
      <c r="B37" s="120" t="s">
        <v>115</v>
      </c>
      <c r="C37" s="120" t="s">
        <v>201</v>
      </c>
      <c r="D37" s="120" t="s">
        <v>117</v>
      </c>
      <c r="E37" s="121" t="s">
        <v>117</v>
      </c>
      <c r="F37" s="122" t="s">
        <v>118</v>
      </c>
      <c r="G37" s="123">
        <v>37</v>
      </c>
      <c r="H37" s="124">
        <v>40</v>
      </c>
      <c r="I37" s="124">
        <v>51</v>
      </c>
      <c r="J37" s="124">
        <v>55</v>
      </c>
      <c r="K37" s="124">
        <v>57</v>
      </c>
      <c r="L37" s="125">
        <v>50</v>
      </c>
      <c r="M37" s="126">
        <f t="shared" si="0"/>
        <v>290</v>
      </c>
      <c r="N37" s="126">
        <v>14</v>
      </c>
      <c r="O37" s="123">
        <v>1</v>
      </c>
      <c r="P37" s="127">
        <v>4</v>
      </c>
      <c r="Q37" s="123">
        <v>0</v>
      </c>
      <c r="R37" s="127">
        <v>0</v>
      </c>
      <c r="S37" s="123">
        <v>0</v>
      </c>
      <c r="T37" s="127">
        <v>0</v>
      </c>
      <c r="U37" s="123">
        <v>0</v>
      </c>
      <c r="V37" s="127">
        <v>0</v>
      </c>
      <c r="W37" s="123">
        <v>0</v>
      </c>
      <c r="X37" s="127">
        <v>0</v>
      </c>
      <c r="Y37" s="123">
        <v>0</v>
      </c>
      <c r="Z37" s="127">
        <v>0</v>
      </c>
      <c r="AA37" s="123">
        <v>2</v>
      </c>
      <c r="AB37" s="127">
        <v>10</v>
      </c>
      <c r="AC37" s="128">
        <v>2</v>
      </c>
      <c r="AD37" s="124">
        <v>2</v>
      </c>
      <c r="AE37" s="124">
        <v>2</v>
      </c>
      <c r="AF37" s="124">
        <v>2</v>
      </c>
      <c r="AG37" s="124">
        <v>2</v>
      </c>
      <c r="AH37" s="127">
        <v>2</v>
      </c>
      <c r="AI37" s="126">
        <v>12</v>
      </c>
      <c r="AJ37" s="126">
        <v>3</v>
      </c>
      <c r="AK37" s="128">
        <v>2</v>
      </c>
      <c r="AL37" s="124">
        <v>2</v>
      </c>
      <c r="AM37" s="124">
        <v>2</v>
      </c>
      <c r="AN37" s="124">
        <v>2</v>
      </c>
      <c r="AO37" s="124">
        <v>2</v>
      </c>
      <c r="AP37" s="127">
        <v>2</v>
      </c>
      <c r="AQ37" s="126">
        <v>12</v>
      </c>
      <c r="AR37" s="126">
        <v>3</v>
      </c>
      <c r="AS37" s="126" t="s">
        <v>117</v>
      </c>
      <c r="AT37" s="98">
        <v>0</v>
      </c>
      <c r="AU37" s="98">
        <v>0</v>
      </c>
      <c r="AV37" s="98">
        <v>0</v>
      </c>
      <c r="AW37" s="98">
        <v>0</v>
      </c>
      <c r="AX37" s="98">
        <v>0</v>
      </c>
      <c r="AY37" s="98">
        <v>0</v>
      </c>
      <c r="AZ37" s="98">
        <v>0</v>
      </c>
      <c r="BA37" s="98">
        <v>0</v>
      </c>
      <c r="BB37" s="98">
        <v>0</v>
      </c>
      <c r="BC37" s="98">
        <v>0</v>
      </c>
      <c r="BD37" s="98">
        <v>0</v>
      </c>
      <c r="BE37" s="98">
        <v>0</v>
      </c>
      <c r="BF37" s="98">
        <v>0</v>
      </c>
      <c r="BG37" s="98">
        <v>0</v>
      </c>
      <c r="BH37" s="98">
        <v>0</v>
      </c>
      <c r="BI37" s="98">
        <v>0</v>
      </c>
      <c r="BJ37" s="98">
        <v>0</v>
      </c>
      <c r="BK37" s="98">
        <v>0</v>
      </c>
      <c r="BL37" s="98">
        <v>0</v>
      </c>
      <c r="BM37" s="98">
        <v>0</v>
      </c>
      <c r="BN37" s="98">
        <v>0</v>
      </c>
      <c r="BO37" s="98">
        <v>0</v>
      </c>
      <c r="BP37" s="98">
        <v>0</v>
      </c>
      <c r="BQ37" s="98">
        <v>0</v>
      </c>
      <c r="BR37" s="98">
        <v>0</v>
      </c>
      <c r="BS37" s="98">
        <v>0</v>
      </c>
      <c r="BT37" s="98">
        <v>0</v>
      </c>
      <c r="BU37" s="98">
        <v>0</v>
      </c>
      <c r="BV37" s="98">
        <v>3</v>
      </c>
      <c r="BW37" s="98">
        <v>2</v>
      </c>
      <c r="BX37" s="98">
        <v>0</v>
      </c>
      <c r="BY37" s="98">
        <v>5</v>
      </c>
      <c r="BZ37" s="98">
        <v>10</v>
      </c>
      <c r="CA37" s="98">
        <v>2</v>
      </c>
      <c r="CB37" s="98">
        <v>0</v>
      </c>
      <c r="CC37" s="98">
        <v>3</v>
      </c>
      <c r="CD37" s="98">
        <v>2</v>
      </c>
      <c r="CE37" s="98">
        <v>0</v>
      </c>
      <c r="CF37" s="98">
        <v>7</v>
      </c>
      <c r="CG37" s="98">
        <v>14</v>
      </c>
    </row>
    <row r="38" spans="1:85" s="98" customFormat="1" ht="20.2" customHeight="1">
      <c r="A38" s="119" t="s">
        <v>202</v>
      </c>
      <c r="B38" s="120" t="s">
        <v>115</v>
      </c>
      <c r="C38" s="120" t="s">
        <v>203</v>
      </c>
      <c r="D38" s="120" t="s">
        <v>117</v>
      </c>
      <c r="E38" s="121" t="s">
        <v>117</v>
      </c>
      <c r="F38" s="122" t="s">
        <v>118</v>
      </c>
      <c r="G38" s="123">
        <v>31</v>
      </c>
      <c r="H38" s="124">
        <v>30</v>
      </c>
      <c r="I38" s="124">
        <v>28</v>
      </c>
      <c r="J38" s="124">
        <v>43</v>
      </c>
      <c r="K38" s="124">
        <v>41</v>
      </c>
      <c r="L38" s="125">
        <v>39</v>
      </c>
      <c r="M38" s="126">
        <f t="shared" si="0"/>
        <v>212</v>
      </c>
      <c r="N38" s="126">
        <v>23</v>
      </c>
      <c r="O38" s="123">
        <v>1</v>
      </c>
      <c r="P38" s="127">
        <v>7</v>
      </c>
      <c r="Q38" s="123">
        <v>0</v>
      </c>
      <c r="R38" s="127">
        <v>0</v>
      </c>
      <c r="S38" s="123">
        <v>1</v>
      </c>
      <c r="T38" s="127">
        <v>1</v>
      </c>
      <c r="U38" s="123">
        <v>0</v>
      </c>
      <c r="V38" s="127">
        <v>0</v>
      </c>
      <c r="W38" s="123">
        <v>0</v>
      </c>
      <c r="X38" s="127">
        <v>0</v>
      </c>
      <c r="Y38" s="123">
        <v>0</v>
      </c>
      <c r="Z38" s="127">
        <v>0</v>
      </c>
      <c r="AA38" s="123">
        <v>2</v>
      </c>
      <c r="AB38" s="127">
        <v>15</v>
      </c>
      <c r="AC38" s="128">
        <v>1</v>
      </c>
      <c r="AD38" s="124">
        <v>1</v>
      </c>
      <c r="AE38" s="124">
        <v>1</v>
      </c>
      <c r="AF38" s="124">
        <v>2</v>
      </c>
      <c r="AG38" s="124">
        <v>2</v>
      </c>
      <c r="AH38" s="127">
        <v>2</v>
      </c>
      <c r="AI38" s="126">
        <v>9</v>
      </c>
      <c r="AJ38" s="126">
        <v>4</v>
      </c>
      <c r="AK38" s="128">
        <v>1</v>
      </c>
      <c r="AL38" s="124">
        <v>1</v>
      </c>
      <c r="AM38" s="124">
        <v>1</v>
      </c>
      <c r="AN38" s="124">
        <v>2</v>
      </c>
      <c r="AO38" s="124">
        <v>2</v>
      </c>
      <c r="AP38" s="127">
        <v>2</v>
      </c>
      <c r="AQ38" s="126">
        <v>9</v>
      </c>
      <c r="AR38" s="126">
        <v>4</v>
      </c>
      <c r="AS38" s="126" t="s">
        <v>117</v>
      </c>
      <c r="AT38" s="98">
        <v>0</v>
      </c>
      <c r="AU38" s="98">
        <v>0</v>
      </c>
      <c r="AV38" s="98">
        <v>0</v>
      </c>
      <c r="AW38" s="98">
        <v>0</v>
      </c>
      <c r="AX38" s="98">
        <v>1</v>
      </c>
      <c r="AY38" s="98">
        <v>0</v>
      </c>
      <c r="AZ38" s="98">
        <v>0</v>
      </c>
      <c r="BA38" s="98">
        <v>0</v>
      </c>
      <c r="BB38" s="98">
        <v>0</v>
      </c>
      <c r="BC38" s="98">
        <v>0</v>
      </c>
      <c r="BD38" s="98">
        <v>0</v>
      </c>
      <c r="BE38" s="98">
        <v>0</v>
      </c>
      <c r="BF38" s="98">
        <v>0</v>
      </c>
      <c r="BG38" s="98">
        <v>0</v>
      </c>
      <c r="BH38" s="98">
        <v>0</v>
      </c>
      <c r="BI38" s="98">
        <v>0</v>
      </c>
      <c r="BJ38" s="98">
        <v>0</v>
      </c>
      <c r="BK38" s="98">
        <v>0</v>
      </c>
      <c r="BL38" s="98">
        <v>0</v>
      </c>
      <c r="BM38" s="98">
        <v>0</v>
      </c>
      <c r="BN38" s="98">
        <v>0</v>
      </c>
      <c r="BO38" s="98">
        <v>0</v>
      </c>
      <c r="BP38" s="98">
        <v>0</v>
      </c>
      <c r="BQ38" s="98">
        <v>0</v>
      </c>
      <c r="BR38" s="98">
        <v>0</v>
      </c>
      <c r="BS38" s="98">
        <v>0</v>
      </c>
      <c r="BT38" s="98">
        <v>3</v>
      </c>
      <c r="BU38" s="98">
        <v>1</v>
      </c>
      <c r="BV38" s="98">
        <v>6</v>
      </c>
      <c r="BW38" s="98">
        <v>5</v>
      </c>
      <c r="BX38" s="98">
        <v>0</v>
      </c>
      <c r="BY38" s="98">
        <v>0</v>
      </c>
      <c r="BZ38" s="98">
        <v>15</v>
      </c>
      <c r="CA38" s="98">
        <v>3</v>
      </c>
      <c r="CB38" s="98">
        <v>4</v>
      </c>
      <c r="CC38" s="98">
        <v>8</v>
      </c>
      <c r="CD38" s="98">
        <v>8</v>
      </c>
      <c r="CE38" s="98">
        <v>0</v>
      </c>
      <c r="CF38" s="98">
        <v>0</v>
      </c>
      <c r="CG38" s="98">
        <v>23</v>
      </c>
    </row>
    <row r="39" spans="1:85" s="98" customFormat="1" ht="20.2" customHeight="1">
      <c r="A39" s="119" t="s">
        <v>204</v>
      </c>
      <c r="B39" s="120" t="s">
        <v>115</v>
      </c>
      <c r="C39" s="120" t="s">
        <v>205</v>
      </c>
      <c r="D39" s="120" t="s">
        <v>117</v>
      </c>
      <c r="E39" s="121" t="s">
        <v>117</v>
      </c>
      <c r="F39" s="122" t="s">
        <v>118</v>
      </c>
      <c r="G39" s="123">
        <v>42</v>
      </c>
      <c r="H39" s="124">
        <v>49</v>
      </c>
      <c r="I39" s="124">
        <v>52</v>
      </c>
      <c r="J39" s="124">
        <v>59</v>
      </c>
      <c r="K39" s="124">
        <v>63</v>
      </c>
      <c r="L39" s="125">
        <v>65</v>
      </c>
      <c r="M39" s="126">
        <f t="shared" si="0"/>
        <v>330</v>
      </c>
      <c r="N39" s="126">
        <v>18</v>
      </c>
      <c r="O39" s="123">
        <v>1</v>
      </c>
      <c r="P39" s="127">
        <v>4</v>
      </c>
      <c r="Q39" s="123">
        <v>0</v>
      </c>
      <c r="R39" s="127">
        <v>0</v>
      </c>
      <c r="S39" s="123">
        <v>0</v>
      </c>
      <c r="T39" s="127">
        <v>0</v>
      </c>
      <c r="U39" s="123">
        <v>0</v>
      </c>
      <c r="V39" s="127">
        <v>0</v>
      </c>
      <c r="W39" s="123">
        <v>0</v>
      </c>
      <c r="X39" s="127">
        <v>0</v>
      </c>
      <c r="Y39" s="123">
        <v>0</v>
      </c>
      <c r="Z39" s="127">
        <v>0</v>
      </c>
      <c r="AA39" s="123">
        <v>2</v>
      </c>
      <c r="AB39" s="127">
        <v>14</v>
      </c>
      <c r="AC39" s="128">
        <v>2</v>
      </c>
      <c r="AD39" s="124">
        <v>2</v>
      </c>
      <c r="AE39" s="124">
        <v>2</v>
      </c>
      <c r="AF39" s="124">
        <v>2</v>
      </c>
      <c r="AG39" s="124">
        <v>2</v>
      </c>
      <c r="AH39" s="127">
        <v>2</v>
      </c>
      <c r="AI39" s="126">
        <v>12</v>
      </c>
      <c r="AJ39" s="126">
        <v>3</v>
      </c>
      <c r="AK39" s="128">
        <v>2</v>
      </c>
      <c r="AL39" s="124">
        <v>2</v>
      </c>
      <c r="AM39" s="124">
        <v>2</v>
      </c>
      <c r="AN39" s="124">
        <v>2</v>
      </c>
      <c r="AO39" s="124">
        <v>2</v>
      </c>
      <c r="AP39" s="127">
        <v>2</v>
      </c>
      <c r="AQ39" s="126">
        <v>12</v>
      </c>
      <c r="AR39" s="126">
        <v>3</v>
      </c>
      <c r="AS39" s="126" t="s">
        <v>117</v>
      </c>
      <c r="AT39" s="98">
        <v>0</v>
      </c>
      <c r="AU39" s="98">
        <v>0</v>
      </c>
      <c r="AV39" s="98">
        <v>0</v>
      </c>
      <c r="AW39" s="98">
        <v>0</v>
      </c>
      <c r="AX39" s="98">
        <v>0</v>
      </c>
      <c r="AY39" s="98">
        <v>0</v>
      </c>
      <c r="AZ39" s="98">
        <v>0</v>
      </c>
      <c r="BA39" s="98">
        <v>0</v>
      </c>
      <c r="BB39" s="98">
        <v>0</v>
      </c>
      <c r="BC39" s="98">
        <v>0</v>
      </c>
      <c r="BD39" s="98">
        <v>0</v>
      </c>
      <c r="BE39" s="98">
        <v>0</v>
      </c>
      <c r="BF39" s="98">
        <v>0</v>
      </c>
      <c r="BG39" s="98">
        <v>0</v>
      </c>
      <c r="BH39" s="98">
        <v>0</v>
      </c>
      <c r="BI39" s="98">
        <v>0</v>
      </c>
      <c r="BJ39" s="98">
        <v>0</v>
      </c>
      <c r="BK39" s="98">
        <v>0</v>
      </c>
      <c r="BL39" s="98">
        <v>0</v>
      </c>
      <c r="BM39" s="98">
        <v>0</v>
      </c>
      <c r="BN39" s="98">
        <v>0</v>
      </c>
      <c r="BO39" s="98">
        <v>0</v>
      </c>
      <c r="BP39" s="98">
        <v>0</v>
      </c>
      <c r="BQ39" s="98">
        <v>0</v>
      </c>
      <c r="BR39" s="98">
        <v>0</v>
      </c>
      <c r="BS39" s="98">
        <v>0</v>
      </c>
      <c r="BT39" s="98">
        <v>1</v>
      </c>
      <c r="BU39" s="98">
        <v>1</v>
      </c>
      <c r="BV39" s="98">
        <v>3</v>
      </c>
      <c r="BW39" s="98">
        <v>3</v>
      </c>
      <c r="BX39" s="98">
        <v>4</v>
      </c>
      <c r="BY39" s="98">
        <v>2</v>
      </c>
      <c r="BZ39" s="98">
        <v>14</v>
      </c>
      <c r="CA39" s="98">
        <v>4</v>
      </c>
      <c r="CB39" s="98">
        <v>1</v>
      </c>
      <c r="CC39" s="98">
        <v>3</v>
      </c>
      <c r="CD39" s="98">
        <v>4</v>
      </c>
      <c r="CE39" s="98">
        <v>4</v>
      </c>
      <c r="CF39" s="98">
        <v>2</v>
      </c>
      <c r="CG39" s="98">
        <v>18</v>
      </c>
    </row>
    <row r="40" spans="1:85" s="98" customFormat="1" ht="20.2" customHeight="1">
      <c r="A40" s="119" t="s">
        <v>206</v>
      </c>
      <c r="B40" s="120" t="s">
        <v>115</v>
      </c>
      <c r="C40" s="120" t="s">
        <v>207</v>
      </c>
      <c r="D40" s="120" t="s">
        <v>117</v>
      </c>
      <c r="E40" s="121" t="s">
        <v>117</v>
      </c>
      <c r="F40" s="122" t="s">
        <v>118</v>
      </c>
      <c r="G40" s="123">
        <v>37</v>
      </c>
      <c r="H40" s="124">
        <v>54</v>
      </c>
      <c r="I40" s="124">
        <v>32</v>
      </c>
      <c r="J40" s="124">
        <v>38</v>
      </c>
      <c r="K40" s="124">
        <v>41</v>
      </c>
      <c r="L40" s="125">
        <v>49</v>
      </c>
      <c r="M40" s="126">
        <f t="shared" si="0"/>
        <v>251</v>
      </c>
      <c r="N40" s="126">
        <v>28</v>
      </c>
      <c r="O40" s="123">
        <v>2</v>
      </c>
      <c r="P40" s="127">
        <v>9</v>
      </c>
      <c r="Q40" s="123">
        <v>1</v>
      </c>
      <c r="R40" s="127">
        <v>2</v>
      </c>
      <c r="S40" s="123">
        <v>0</v>
      </c>
      <c r="T40" s="127">
        <v>0</v>
      </c>
      <c r="U40" s="123">
        <v>0</v>
      </c>
      <c r="V40" s="127">
        <v>0</v>
      </c>
      <c r="W40" s="123">
        <v>0</v>
      </c>
      <c r="X40" s="127">
        <v>0</v>
      </c>
      <c r="Y40" s="123">
        <v>0</v>
      </c>
      <c r="Z40" s="127">
        <v>0</v>
      </c>
      <c r="AA40" s="123">
        <v>3</v>
      </c>
      <c r="AB40" s="127">
        <v>17</v>
      </c>
      <c r="AC40" s="128">
        <v>2</v>
      </c>
      <c r="AD40" s="124">
        <v>2</v>
      </c>
      <c r="AE40" s="124">
        <v>1</v>
      </c>
      <c r="AF40" s="124">
        <v>2</v>
      </c>
      <c r="AG40" s="124">
        <v>2</v>
      </c>
      <c r="AH40" s="127">
        <v>2</v>
      </c>
      <c r="AI40" s="126">
        <v>11</v>
      </c>
      <c r="AJ40" s="126">
        <v>6</v>
      </c>
      <c r="AK40" s="128">
        <v>2</v>
      </c>
      <c r="AL40" s="124">
        <v>2</v>
      </c>
      <c r="AM40" s="124">
        <v>1</v>
      </c>
      <c r="AN40" s="124">
        <v>2</v>
      </c>
      <c r="AO40" s="124">
        <v>2</v>
      </c>
      <c r="AP40" s="127">
        <v>2</v>
      </c>
      <c r="AQ40" s="126">
        <v>11</v>
      </c>
      <c r="AR40" s="126">
        <v>6</v>
      </c>
      <c r="AS40" s="126" t="s">
        <v>117</v>
      </c>
      <c r="AT40" s="98">
        <v>0</v>
      </c>
      <c r="AU40" s="98">
        <v>0</v>
      </c>
      <c r="AV40" s="98">
        <v>0</v>
      </c>
      <c r="AW40" s="98">
        <v>0</v>
      </c>
      <c r="AX40" s="98">
        <v>0</v>
      </c>
      <c r="AY40" s="98">
        <v>0</v>
      </c>
      <c r="AZ40" s="98">
        <v>0</v>
      </c>
      <c r="BA40" s="98">
        <v>0</v>
      </c>
      <c r="BB40" s="98">
        <v>0</v>
      </c>
      <c r="BC40" s="98">
        <v>0</v>
      </c>
      <c r="BD40" s="98">
        <v>0</v>
      </c>
      <c r="BE40" s="98">
        <v>0</v>
      </c>
      <c r="BF40" s="98">
        <v>0</v>
      </c>
      <c r="BG40" s="98">
        <v>0</v>
      </c>
      <c r="BH40" s="98">
        <v>0</v>
      </c>
      <c r="BI40" s="98">
        <v>0</v>
      </c>
      <c r="BJ40" s="98">
        <v>0</v>
      </c>
      <c r="BK40" s="98">
        <v>0</v>
      </c>
      <c r="BL40" s="98">
        <v>0</v>
      </c>
      <c r="BM40" s="98">
        <v>0</v>
      </c>
      <c r="BN40" s="98">
        <v>0</v>
      </c>
      <c r="BO40" s="98">
        <v>0</v>
      </c>
      <c r="BP40" s="98">
        <v>0</v>
      </c>
      <c r="BQ40" s="98">
        <v>0</v>
      </c>
      <c r="BR40" s="98">
        <v>0</v>
      </c>
      <c r="BS40" s="98">
        <v>0</v>
      </c>
      <c r="BT40" s="98">
        <v>4</v>
      </c>
      <c r="BU40" s="98">
        <v>1</v>
      </c>
      <c r="BV40" s="98">
        <v>2</v>
      </c>
      <c r="BW40" s="98">
        <v>2</v>
      </c>
      <c r="BX40" s="98">
        <v>2</v>
      </c>
      <c r="BY40" s="98">
        <v>6</v>
      </c>
      <c r="BZ40" s="98">
        <v>17</v>
      </c>
      <c r="CA40" s="98">
        <v>6</v>
      </c>
      <c r="CB40" s="98">
        <v>2</v>
      </c>
      <c r="CC40" s="98">
        <v>4</v>
      </c>
      <c r="CD40" s="98">
        <v>3</v>
      </c>
      <c r="CE40" s="98">
        <v>6</v>
      </c>
      <c r="CF40" s="98">
        <v>7</v>
      </c>
      <c r="CG40" s="98">
        <v>28</v>
      </c>
    </row>
    <row r="41" spans="1:85" s="98" customFormat="1" ht="20.2" customHeight="1">
      <c r="A41" s="119" t="s">
        <v>208</v>
      </c>
      <c r="B41" s="120" t="s">
        <v>115</v>
      </c>
      <c r="C41" s="120" t="s">
        <v>209</v>
      </c>
      <c r="D41" s="120" t="s">
        <v>117</v>
      </c>
      <c r="E41" s="121" t="s">
        <v>117</v>
      </c>
      <c r="F41" s="122" t="s">
        <v>118</v>
      </c>
      <c r="G41" s="123">
        <v>26</v>
      </c>
      <c r="H41" s="124">
        <v>21</v>
      </c>
      <c r="I41" s="124">
        <v>18</v>
      </c>
      <c r="J41" s="124">
        <v>23</v>
      </c>
      <c r="K41" s="124">
        <v>29</v>
      </c>
      <c r="L41" s="125">
        <v>33</v>
      </c>
      <c r="M41" s="126">
        <f t="shared" si="0"/>
        <v>150</v>
      </c>
      <c r="N41" s="126">
        <v>10</v>
      </c>
      <c r="O41" s="123">
        <v>1</v>
      </c>
      <c r="P41" s="127">
        <v>3</v>
      </c>
      <c r="Q41" s="123">
        <v>0</v>
      </c>
      <c r="R41" s="127">
        <v>0</v>
      </c>
      <c r="S41" s="123">
        <v>0</v>
      </c>
      <c r="T41" s="127">
        <v>0</v>
      </c>
      <c r="U41" s="123">
        <v>0</v>
      </c>
      <c r="V41" s="127">
        <v>0</v>
      </c>
      <c r="W41" s="123">
        <v>0</v>
      </c>
      <c r="X41" s="127">
        <v>0</v>
      </c>
      <c r="Y41" s="123">
        <v>0</v>
      </c>
      <c r="Z41" s="127">
        <v>0</v>
      </c>
      <c r="AA41" s="123">
        <v>1</v>
      </c>
      <c r="AB41" s="127">
        <v>7</v>
      </c>
      <c r="AC41" s="128">
        <v>1</v>
      </c>
      <c r="AD41" s="124">
        <v>1</v>
      </c>
      <c r="AE41" s="124">
        <v>1</v>
      </c>
      <c r="AF41" s="124">
        <v>1</v>
      </c>
      <c r="AG41" s="124">
        <v>1</v>
      </c>
      <c r="AH41" s="127">
        <v>1</v>
      </c>
      <c r="AI41" s="126">
        <v>6</v>
      </c>
      <c r="AJ41" s="126">
        <v>2</v>
      </c>
      <c r="AK41" s="128">
        <v>1</v>
      </c>
      <c r="AL41" s="124">
        <v>1</v>
      </c>
      <c r="AM41" s="124">
        <v>1</v>
      </c>
      <c r="AN41" s="124">
        <v>1</v>
      </c>
      <c r="AO41" s="124">
        <v>1</v>
      </c>
      <c r="AP41" s="127">
        <v>1</v>
      </c>
      <c r="AQ41" s="126">
        <v>6</v>
      </c>
      <c r="AR41" s="126">
        <v>2</v>
      </c>
      <c r="AS41" s="126" t="s">
        <v>117</v>
      </c>
      <c r="AT41" s="98">
        <v>0</v>
      </c>
      <c r="AU41" s="98">
        <v>0</v>
      </c>
      <c r="AV41" s="98">
        <v>0</v>
      </c>
      <c r="AW41" s="98">
        <v>0</v>
      </c>
      <c r="AX41" s="98">
        <v>0</v>
      </c>
      <c r="AY41" s="98">
        <v>0</v>
      </c>
      <c r="AZ41" s="98">
        <v>0</v>
      </c>
      <c r="BA41" s="98">
        <v>0</v>
      </c>
      <c r="BB41" s="98">
        <v>0</v>
      </c>
      <c r="BC41" s="98">
        <v>0</v>
      </c>
      <c r="BD41" s="98">
        <v>0</v>
      </c>
      <c r="BE41" s="98">
        <v>0</v>
      </c>
      <c r="BF41" s="98">
        <v>0</v>
      </c>
      <c r="BG41" s="98">
        <v>0</v>
      </c>
      <c r="BH41" s="98">
        <v>0</v>
      </c>
      <c r="BI41" s="98">
        <v>0</v>
      </c>
      <c r="BJ41" s="98">
        <v>0</v>
      </c>
      <c r="BK41" s="98">
        <v>0</v>
      </c>
      <c r="BL41" s="98">
        <v>0</v>
      </c>
      <c r="BM41" s="98">
        <v>0</v>
      </c>
      <c r="BN41" s="98">
        <v>0</v>
      </c>
      <c r="BO41" s="98">
        <v>0</v>
      </c>
      <c r="BP41" s="98">
        <v>0</v>
      </c>
      <c r="BQ41" s="98">
        <v>0</v>
      </c>
      <c r="BR41" s="98">
        <v>0</v>
      </c>
      <c r="BS41" s="98">
        <v>0</v>
      </c>
      <c r="BT41" s="98">
        <v>1</v>
      </c>
      <c r="BU41" s="98">
        <v>1</v>
      </c>
      <c r="BV41" s="98">
        <v>1</v>
      </c>
      <c r="BW41" s="98">
        <v>0</v>
      </c>
      <c r="BX41" s="98">
        <v>4</v>
      </c>
      <c r="BY41" s="98">
        <v>0</v>
      </c>
      <c r="BZ41" s="98">
        <v>7</v>
      </c>
      <c r="CA41" s="98">
        <v>2</v>
      </c>
      <c r="CB41" s="98">
        <v>1</v>
      </c>
      <c r="CC41" s="98">
        <v>1</v>
      </c>
      <c r="CD41" s="98">
        <v>0</v>
      </c>
      <c r="CE41" s="98">
        <v>4</v>
      </c>
      <c r="CF41" s="98">
        <v>2</v>
      </c>
      <c r="CG41" s="98">
        <v>10</v>
      </c>
    </row>
    <row r="42" spans="1:85" s="98" customFormat="1" ht="20.2" customHeight="1">
      <c r="A42" s="119" t="s">
        <v>90</v>
      </c>
      <c r="B42" s="120" t="s">
        <v>115</v>
      </c>
      <c r="C42" s="120" t="s">
        <v>135</v>
      </c>
      <c r="D42" s="120" t="s">
        <v>117</v>
      </c>
      <c r="E42" s="121" t="s">
        <v>127</v>
      </c>
      <c r="F42" s="122" t="s">
        <v>118</v>
      </c>
      <c r="G42" s="123">
        <v>3</v>
      </c>
      <c r="H42" s="124">
        <v>6</v>
      </c>
      <c r="I42" s="124">
        <v>6</v>
      </c>
      <c r="J42" s="124">
        <v>10</v>
      </c>
      <c r="K42" s="124">
        <v>5</v>
      </c>
      <c r="L42" s="125">
        <v>6</v>
      </c>
      <c r="M42" s="126">
        <f t="shared" si="0"/>
        <v>36</v>
      </c>
      <c r="N42" s="126">
        <v>2</v>
      </c>
      <c r="O42" s="123">
        <v>1</v>
      </c>
      <c r="P42" s="127">
        <v>1</v>
      </c>
      <c r="Q42" s="123">
        <v>0</v>
      </c>
      <c r="R42" s="127">
        <v>0</v>
      </c>
      <c r="S42" s="123">
        <v>0</v>
      </c>
      <c r="T42" s="127">
        <v>0</v>
      </c>
      <c r="U42" s="123">
        <v>0</v>
      </c>
      <c r="V42" s="127">
        <v>0</v>
      </c>
      <c r="W42" s="123">
        <v>0</v>
      </c>
      <c r="X42" s="127">
        <v>0</v>
      </c>
      <c r="Y42" s="123">
        <v>0</v>
      </c>
      <c r="Z42" s="127">
        <v>0</v>
      </c>
      <c r="AA42" s="123">
        <v>1</v>
      </c>
      <c r="AB42" s="127">
        <v>1</v>
      </c>
      <c r="AC42" s="128">
        <v>1</v>
      </c>
      <c r="AD42" s="124">
        <v>1</v>
      </c>
      <c r="AE42" s="124" t="s">
        <v>117</v>
      </c>
      <c r="AF42" s="124">
        <v>1</v>
      </c>
      <c r="AG42" s="124" t="s">
        <v>117</v>
      </c>
      <c r="AH42" s="127">
        <v>1</v>
      </c>
      <c r="AI42" s="126">
        <v>4</v>
      </c>
      <c r="AJ42" s="126">
        <v>2</v>
      </c>
      <c r="AK42" s="128">
        <v>1</v>
      </c>
      <c r="AL42" s="124">
        <v>1</v>
      </c>
      <c r="AM42" s="124">
        <v>1</v>
      </c>
      <c r="AN42" s="124">
        <v>0</v>
      </c>
      <c r="AO42" s="124">
        <v>1</v>
      </c>
      <c r="AP42" s="127">
        <v>1</v>
      </c>
      <c r="AQ42" s="126">
        <v>5</v>
      </c>
      <c r="AR42" s="126">
        <v>2</v>
      </c>
      <c r="AS42" s="126">
        <v>1</v>
      </c>
      <c r="AT42" s="98">
        <v>0</v>
      </c>
      <c r="AU42" s="98">
        <v>0</v>
      </c>
      <c r="AV42" s="98">
        <v>0</v>
      </c>
      <c r="AW42" s="98">
        <v>0</v>
      </c>
      <c r="AX42" s="98">
        <v>0</v>
      </c>
      <c r="AY42" s="98">
        <v>0</v>
      </c>
      <c r="AZ42" s="98">
        <v>0</v>
      </c>
      <c r="BA42" s="98">
        <v>0</v>
      </c>
      <c r="BB42" s="98">
        <v>0</v>
      </c>
      <c r="BC42" s="98">
        <v>0</v>
      </c>
      <c r="BD42" s="98">
        <v>0</v>
      </c>
      <c r="BE42" s="98">
        <v>0</v>
      </c>
      <c r="BF42" s="98">
        <v>0</v>
      </c>
      <c r="BG42" s="98">
        <v>0</v>
      </c>
      <c r="BH42" s="98">
        <v>0</v>
      </c>
      <c r="BI42" s="98">
        <v>0</v>
      </c>
      <c r="BJ42" s="98">
        <v>0</v>
      </c>
      <c r="BK42" s="98">
        <v>0</v>
      </c>
      <c r="BL42" s="98">
        <v>0</v>
      </c>
      <c r="BM42" s="98">
        <v>0</v>
      </c>
      <c r="BN42" s="98">
        <v>0</v>
      </c>
      <c r="BO42" s="98">
        <v>0</v>
      </c>
      <c r="BP42" s="98">
        <v>0</v>
      </c>
      <c r="BQ42" s="98">
        <v>0</v>
      </c>
      <c r="BR42" s="98">
        <v>0</v>
      </c>
      <c r="BS42" s="98">
        <v>0</v>
      </c>
      <c r="BT42" s="98">
        <v>0</v>
      </c>
      <c r="BU42" s="98">
        <v>0</v>
      </c>
      <c r="BV42" s="98">
        <v>0</v>
      </c>
      <c r="BW42" s="98">
        <v>0</v>
      </c>
      <c r="BX42" s="98">
        <v>1</v>
      </c>
      <c r="BY42" s="98">
        <v>0</v>
      </c>
      <c r="BZ42" s="98">
        <v>1</v>
      </c>
      <c r="CA42" s="98">
        <v>0</v>
      </c>
      <c r="CB42" s="98">
        <v>0</v>
      </c>
      <c r="CC42" s="98">
        <v>0</v>
      </c>
      <c r="CD42" s="98">
        <v>0</v>
      </c>
      <c r="CE42" s="98">
        <v>1</v>
      </c>
      <c r="CF42" s="98">
        <v>1</v>
      </c>
      <c r="CG42" s="98">
        <v>2</v>
      </c>
    </row>
    <row r="43" spans="1:85" s="98" customFormat="1" ht="20.2" customHeight="1">
      <c r="A43" s="119" t="s">
        <v>210</v>
      </c>
      <c r="B43" s="120" t="s">
        <v>115</v>
      </c>
      <c r="C43" s="120" t="s">
        <v>211</v>
      </c>
      <c r="D43" s="120" t="s">
        <v>117</v>
      </c>
      <c r="E43" s="121" t="s">
        <v>127</v>
      </c>
      <c r="F43" s="122" t="s">
        <v>118</v>
      </c>
      <c r="G43" s="123">
        <v>2</v>
      </c>
      <c r="H43" s="124">
        <v>5</v>
      </c>
      <c r="I43" s="124">
        <v>3</v>
      </c>
      <c r="J43" s="124">
        <v>8</v>
      </c>
      <c r="K43" s="124">
        <v>5</v>
      </c>
      <c r="L43" s="125">
        <v>6</v>
      </c>
      <c r="M43" s="126">
        <f t="shared" si="0"/>
        <v>29</v>
      </c>
      <c r="N43" s="126">
        <v>5</v>
      </c>
      <c r="O43" s="123">
        <v>1</v>
      </c>
      <c r="P43" s="127">
        <v>2</v>
      </c>
      <c r="Q43" s="123">
        <v>0</v>
      </c>
      <c r="R43" s="127">
        <v>0</v>
      </c>
      <c r="S43" s="123">
        <v>0</v>
      </c>
      <c r="T43" s="127">
        <v>0</v>
      </c>
      <c r="U43" s="123">
        <v>0</v>
      </c>
      <c r="V43" s="127">
        <v>0</v>
      </c>
      <c r="W43" s="123">
        <v>0</v>
      </c>
      <c r="X43" s="127">
        <v>0</v>
      </c>
      <c r="Y43" s="123">
        <v>0</v>
      </c>
      <c r="Z43" s="127">
        <v>0</v>
      </c>
      <c r="AA43" s="123">
        <v>1</v>
      </c>
      <c r="AB43" s="127">
        <v>3</v>
      </c>
      <c r="AC43" s="128">
        <v>1</v>
      </c>
      <c r="AD43" s="124" t="s">
        <v>117</v>
      </c>
      <c r="AE43" s="124">
        <v>1</v>
      </c>
      <c r="AF43" s="124" t="s">
        <v>117</v>
      </c>
      <c r="AG43" s="124">
        <v>1</v>
      </c>
      <c r="AH43" s="127" t="s">
        <v>117</v>
      </c>
      <c r="AI43" s="126">
        <v>3</v>
      </c>
      <c r="AJ43" s="126">
        <v>2</v>
      </c>
      <c r="AK43" s="128">
        <v>1</v>
      </c>
      <c r="AL43" s="124">
        <v>0</v>
      </c>
      <c r="AM43" s="124">
        <v>1</v>
      </c>
      <c r="AN43" s="124">
        <v>0</v>
      </c>
      <c r="AO43" s="124">
        <v>1</v>
      </c>
      <c r="AP43" s="127">
        <v>0</v>
      </c>
      <c r="AQ43" s="126">
        <v>3</v>
      </c>
      <c r="AR43" s="126">
        <v>2</v>
      </c>
      <c r="AS43" s="126">
        <v>3</v>
      </c>
      <c r="AT43" s="98">
        <v>0</v>
      </c>
      <c r="AU43" s="98">
        <v>0</v>
      </c>
      <c r="AV43" s="98">
        <v>0</v>
      </c>
      <c r="AW43" s="98">
        <v>0</v>
      </c>
      <c r="AX43" s="98">
        <v>0</v>
      </c>
      <c r="AY43" s="98">
        <v>0</v>
      </c>
      <c r="AZ43" s="98">
        <v>0</v>
      </c>
      <c r="BA43" s="98">
        <v>0</v>
      </c>
      <c r="BB43" s="98">
        <v>0</v>
      </c>
      <c r="BC43" s="98">
        <v>0</v>
      </c>
      <c r="BD43" s="98">
        <v>0</v>
      </c>
      <c r="BE43" s="98">
        <v>0</v>
      </c>
      <c r="BF43" s="98">
        <v>0</v>
      </c>
      <c r="BG43" s="98">
        <v>0</v>
      </c>
      <c r="BH43" s="98">
        <v>0</v>
      </c>
      <c r="BI43" s="98">
        <v>0</v>
      </c>
      <c r="BJ43" s="98">
        <v>0</v>
      </c>
      <c r="BK43" s="98">
        <v>0</v>
      </c>
      <c r="BL43" s="98">
        <v>0</v>
      </c>
      <c r="BM43" s="98">
        <v>0</v>
      </c>
      <c r="BN43" s="98">
        <v>0</v>
      </c>
      <c r="BO43" s="98">
        <v>0</v>
      </c>
      <c r="BP43" s="98">
        <v>0</v>
      </c>
      <c r="BQ43" s="98">
        <v>0</v>
      </c>
      <c r="BR43" s="98">
        <v>0</v>
      </c>
      <c r="BS43" s="98">
        <v>0</v>
      </c>
      <c r="BT43" s="98">
        <v>1</v>
      </c>
      <c r="BU43" s="98">
        <v>1</v>
      </c>
      <c r="BV43" s="98">
        <v>0</v>
      </c>
      <c r="BW43" s="98">
        <v>0</v>
      </c>
      <c r="BX43" s="98">
        <v>1</v>
      </c>
      <c r="BY43" s="98">
        <v>0</v>
      </c>
      <c r="BZ43" s="98">
        <v>3</v>
      </c>
      <c r="CA43" s="98">
        <v>1</v>
      </c>
      <c r="CB43" s="98">
        <v>1</v>
      </c>
      <c r="CC43" s="98">
        <v>0</v>
      </c>
      <c r="CD43" s="98">
        <v>2</v>
      </c>
      <c r="CE43" s="98">
        <v>1</v>
      </c>
      <c r="CF43" s="98">
        <v>0</v>
      </c>
      <c r="CG43" s="98">
        <v>5</v>
      </c>
    </row>
    <row r="44" spans="1:85" s="98" customFormat="1" ht="20.2" customHeight="1">
      <c r="A44" s="119" t="s">
        <v>212</v>
      </c>
      <c r="B44" s="120" t="s">
        <v>115</v>
      </c>
      <c r="C44" s="120" t="s">
        <v>213</v>
      </c>
      <c r="D44" s="120" t="s">
        <v>117</v>
      </c>
      <c r="E44" s="121" t="s">
        <v>127</v>
      </c>
      <c r="F44" s="122" t="s">
        <v>118</v>
      </c>
      <c r="G44" s="123">
        <v>2</v>
      </c>
      <c r="H44" s="124">
        <v>2</v>
      </c>
      <c r="I44" s="124">
        <v>4</v>
      </c>
      <c r="J44" s="124">
        <v>2</v>
      </c>
      <c r="K44" s="124"/>
      <c r="L44" s="125">
        <v>5</v>
      </c>
      <c r="M44" s="126">
        <f t="shared" si="0"/>
        <v>15</v>
      </c>
      <c r="N44" s="126">
        <v>1</v>
      </c>
      <c r="O44" s="123">
        <v>1</v>
      </c>
      <c r="P44" s="127">
        <v>1</v>
      </c>
      <c r="Q44" s="123">
        <v>0</v>
      </c>
      <c r="R44" s="127">
        <v>0</v>
      </c>
      <c r="S44" s="123">
        <v>0</v>
      </c>
      <c r="T44" s="127">
        <v>0</v>
      </c>
      <c r="U44" s="123">
        <v>0</v>
      </c>
      <c r="V44" s="127">
        <v>0</v>
      </c>
      <c r="W44" s="123">
        <v>0</v>
      </c>
      <c r="X44" s="127">
        <v>0</v>
      </c>
      <c r="Y44" s="123">
        <v>0</v>
      </c>
      <c r="Z44" s="127">
        <v>0</v>
      </c>
      <c r="AA44" s="123">
        <v>0</v>
      </c>
      <c r="AB44" s="127">
        <v>0</v>
      </c>
      <c r="AC44" s="128">
        <v>1</v>
      </c>
      <c r="AD44" s="124" t="s">
        <v>117</v>
      </c>
      <c r="AE44" s="124">
        <v>1</v>
      </c>
      <c r="AF44" s="124" t="s">
        <v>117</v>
      </c>
      <c r="AG44" s="124">
        <v>0</v>
      </c>
      <c r="AH44" s="127">
        <v>1</v>
      </c>
      <c r="AI44" s="126">
        <v>3</v>
      </c>
      <c r="AJ44" s="126">
        <v>1</v>
      </c>
      <c r="AK44" s="128">
        <v>1</v>
      </c>
      <c r="AL44" s="124">
        <v>0</v>
      </c>
      <c r="AM44" s="124">
        <v>1</v>
      </c>
      <c r="AN44" s="124">
        <v>0</v>
      </c>
      <c r="AO44" s="124">
        <v>0</v>
      </c>
      <c r="AP44" s="127">
        <v>1</v>
      </c>
      <c r="AQ44" s="126">
        <v>3</v>
      </c>
      <c r="AR44" s="126">
        <v>1</v>
      </c>
      <c r="AS44" s="126">
        <v>2</v>
      </c>
      <c r="AT44" s="98">
        <v>0</v>
      </c>
      <c r="AU44" s="98">
        <v>0</v>
      </c>
      <c r="AV44" s="98">
        <v>0</v>
      </c>
      <c r="AW44" s="98">
        <v>0</v>
      </c>
      <c r="AX44" s="98">
        <v>0</v>
      </c>
      <c r="AY44" s="98">
        <v>0</v>
      </c>
      <c r="AZ44" s="98">
        <v>0</v>
      </c>
      <c r="BA44" s="98">
        <v>0</v>
      </c>
      <c r="BB44" s="98">
        <v>0</v>
      </c>
      <c r="BC44" s="98">
        <v>0</v>
      </c>
      <c r="BD44" s="98">
        <v>0</v>
      </c>
      <c r="BE44" s="98">
        <v>0</v>
      </c>
      <c r="BF44" s="98">
        <v>0</v>
      </c>
      <c r="BG44" s="98">
        <v>0</v>
      </c>
      <c r="BH44" s="98">
        <v>0</v>
      </c>
      <c r="BI44" s="98">
        <v>0</v>
      </c>
      <c r="BJ44" s="98">
        <v>0</v>
      </c>
      <c r="BK44" s="98">
        <v>0</v>
      </c>
      <c r="BL44" s="98">
        <v>0</v>
      </c>
      <c r="BM44" s="98">
        <v>0</v>
      </c>
      <c r="BN44" s="98">
        <v>0</v>
      </c>
      <c r="BO44" s="98">
        <v>0</v>
      </c>
      <c r="BP44" s="98">
        <v>0</v>
      </c>
      <c r="BQ44" s="98">
        <v>0</v>
      </c>
      <c r="BR44" s="98">
        <v>0</v>
      </c>
      <c r="BS44" s="98">
        <v>0</v>
      </c>
      <c r="BT44" s="98">
        <v>0</v>
      </c>
      <c r="BU44" s="98">
        <v>0</v>
      </c>
      <c r="BV44" s="98">
        <v>0</v>
      </c>
      <c r="BW44" s="98">
        <v>0</v>
      </c>
      <c r="BX44" s="98">
        <v>0</v>
      </c>
      <c r="BY44" s="98">
        <v>0</v>
      </c>
      <c r="BZ44" s="98">
        <v>0</v>
      </c>
      <c r="CA44" s="98">
        <v>0</v>
      </c>
      <c r="CB44" s="98">
        <v>0</v>
      </c>
      <c r="CC44" s="98">
        <v>0</v>
      </c>
      <c r="CD44" s="98">
        <v>0</v>
      </c>
      <c r="CE44" s="98">
        <v>1</v>
      </c>
      <c r="CF44" s="98">
        <v>0</v>
      </c>
      <c r="CG44" s="98">
        <v>1</v>
      </c>
    </row>
    <row r="45" spans="1:85" s="98" customFormat="1" ht="20.2" customHeight="1">
      <c r="A45" s="119" t="s">
        <v>214</v>
      </c>
      <c r="B45" s="120" t="s">
        <v>115</v>
      </c>
      <c r="C45" s="120" t="s">
        <v>215</v>
      </c>
      <c r="D45" s="120" t="s">
        <v>117</v>
      </c>
      <c r="E45" s="121" t="s">
        <v>117</v>
      </c>
      <c r="F45" s="122" t="s">
        <v>118</v>
      </c>
      <c r="G45" s="123">
        <v>13</v>
      </c>
      <c r="H45" s="124">
        <v>20</v>
      </c>
      <c r="I45" s="124">
        <v>22</v>
      </c>
      <c r="J45" s="124">
        <v>21</v>
      </c>
      <c r="K45" s="124">
        <v>18</v>
      </c>
      <c r="L45" s="125">
        <v>28</v>
      </c>
      <c r="M45" s="126">
        <f t="shared" si="0"/>
        <v>122</v>
      </c>
      <c r="N45" s="126">
        <v>14</v>
      </c>
      <c r="O45" s="123">
        <v>1</v>
      </c>
      <c r="P45" s="127">
        <v>3</v>
      </c>
      <c r="Q45" s="123">
        <v>0</v>
      </c>
      <c r="R45" s="127">
        <v>0</v>
      </c>
      <c r="S45" s="123">
        <v>1</v>
      </c>
      <c r="T45" s="127">
        <v>1</v>
      </c>
      <c r="U45" s="123">
        <v>0</v>
      </c>
      <c r="V45" s="127">
        <v>0</v>
      </c>
      <c r="W45" s="123">
        <v>0</v>
      </c>
      <c r="X45" s="127">
        <v>0</v>
      </c>
      <c r="Y45" s="123">
        <v>0</v>
      </c>
      <c r="Z45" s="127">
        <v>0</v>
      </c>
      <c r="AA45" s="123">
        <v>2</v>
      </c>
      <c r="AB45" s="127">
        <v>10</v>
      </c>
      <c r="AC45" s="128">
        <v>1</v>
      </c>
      <c r="AD45" s="124">
        <v>1</v>
      </c>
      <c r="AE45" s="124">
        <v>1</v>
      </c>
      <c r="AF45" s="124">
        <v>1</v>
      </c>
      <c r="AG45" s="124">
        <v>1</v>
      </c>
      <c r="AH45" s="127">
        <v>1</v>
      </c>
      <c r="AI45" s="126">
        <v>6</v>
      </c>
      <c r="AJ45" s="126">
        <v>4</v>
      </c>
      <c r="AK45" s="128">
        <v>1</v>
      </c>
      <c r="AL45" s="124">
        <v>1</v>
      </c>
      <c r="AM45" s="124">
        <v>1</v>
      </c>
      <c r="AN45" s="124">
        <v>1</v>
      </c>
      <c r="AO45" s="124">
        <v>1</v>
      </c>
      <c r="AP45" s="127">
        <v>1</v>
      </c>
      <c r="AQ45" s="126">
        <v>6</v>
      </c>
      <c r="AR45" s="126">
        <v>4</v>
      </c>
      <c r="AS45" s="126" t="s">
        <v>117</v>
      </c>
      <c r="AT45" s="98">
        <v>0</v>
      </c>
      <c r="AU45" s="98">
        <v>0</v>
      </c>
      <c r="AV45" s="98">
        <v>0</v>
      </c>
      <c r="AW45" s="98">
        <v>0</v>
      </c>
      <c r="AX45" s="98">
        <v>1</v>
      </c>
      <c r="AY45" s="98">
        <v>0</v>
      </c>
      <c r="AZ45" s="98">
        <v>0</v>
      </c>
      <c r="BA45" s="98">
        <v>0</v>
      </c>
      <c r="BB45" s="98">
        <v>0</v>
      </c>
      <c r="BC45" s="98">
        <v>0</v>
      </c>
      <c r="BD45" s="98">
        <v>0</v>
      </c>
      <c r="BE45" s="98">
        <v>0</v>
      </c>
      <c r="BF45" s="98">
        <v>0</v>
      </c>
      <c r="BG45" s="98">
        <v>0</v>
      </c>
      <c r="BH45" s="98">
        <v>0</v>
      </c>
      <c r="BI45" s="98">
        <v>0</v>
      </c>
      <c r="BJ45" s="98">
        <v>0</v>
      </c>
      <c r="BK45" s="98">
        <v>0</v>
      </c>
      <c r="BL45" s="98">
        <v>0</v>
      </c>
      <c r="BM45" s="98">
        <v>0</v>
      </c>
      <c r="BN45" s="98">
        <v>0</v>
      </c>
      <c r="BO45" s="98">
        <v>0</v>
      </c>
      <c r="BP45" s="98">
        <v>0</v>
      </c>
      <c r="BQ45" s="98">
        <v>0</v>
      </c>
      <c r="BR45" s="98">
        <v>0</v>
      </c>
      <c r="BS45" s="98">
        <v>0</v>
      </c>
      <c r="BT45" s="98">
        <v>2</v>
      </c>
      <c r="BU45" s="98">
        <v>1</v>
      </c>
      <c r="BV45" s="98">
        <v>0</v>
      </c>
      <c r="BW45" s="98">
        <v>1</v>
      </c>
      <c r="BX45" s="98">
        <v>2</v>
      </c>
      <c r="BY45" s="98">
        <v>4</v>
      </c>
      <c r="BZ45" s="98">
        <v>10</v>
      </c>
      <c r="CA45" s="98">
        <v>3</v>
      </c>
      <c r="CB45" s="98">
        <v>1</v>
      </c>
      <c r="CC45" s="98">
        <v>1</v>
      </c>
      <c r="CD45" s="98">
        <v>1</v>
      </c>
      <c r="CE45" s="98">
        <v>3</v>
      </c>
      <c r="CF45" s="98">
        <v>5</v>
      </c>
      <c r="CG45" s="98">
        <v>14</v>
      </c>
    </row>
    <row r="46" spans="1:85" ht="20.2" customHeight="1">
      <c r="A46" s="4" t="s">
        <v>216</v>
      </c>
      <c r="B46" s="5" t="s">
        <v>117</v>
      </c>
      <c r="C46" s="5" t="s">
        <v>117</v>
      </c>
      <c r="D46" s="5" t="s">
        <v>117</v>
      </c>
      <c r="E46" s="6" t="s">
        <v>117</v>
      </c>
      <c r="F46" s="7" t="s">
        <v>117</v>
      </c>
      <c r="G46" s="8">
        <f>SUM(G7:G45)</f>
        <v>1168</v>
      </c>
      <c r="H46" s="8">
        <f t="shared" ref="H46:L46" si="1">SUM(H7:H45)</f>
        <v>1206</v>
      </c>
      <c r="I46" s="8">
        <f t="shared" si="1"/>
        <v>1196</v>
      </c>
      <c r="J46" s="8">
        <f t="shared" si="1"/>
        <v>1341</v>
      </c>
      <c r="K46" s="8">
        <f t="shared" si="1"/>
        <v>1332</v>
      </c>
      <c r="L46" s="8">
        <f t="shared" si="1"/>
        <v>1423</v>
      </c>
      <c r="M46" s="126">
        <f>SUM(G46:L46)</f>
        <v>7666</v>
      </c>
      <c r="N46" s="11">
        <f>SUM(N7:N45)</f>
        <v>525</v>
      </c>
      <c r="O46" s="8">
        <f>SUM(O7:O45)</f>
        <v>45</v>
      </c>
      <c r="P46" s="8">
        <f t="shared" ref="P46:AB46" si="2">SUM(P7:P45)</f>
        <v>195</v>
      </c>
      <c r="Q46" s="8">
        <f t="shared" si="2"/>
        <v>2</v>
      </c>
      <c r="R46" s="8">
        <f t="shared" si="2"/>
        <v>3</v>
      </c>
      <c r="S46" s="8">
        <f t="shared" si="2"/>
        <v>3</v>
      </c>
      <c r="T46" s="8">
        <f t="shared" si="2"/>
        <v>4</v>
      </c>
      <c r="U46" s="8">
        <f t="shared" si="2"/>
        <v>1</v>
      </c>
      <c r="V46" s="8">
        <f t="shared" si="2"/>
        <v>1</v>
      </c>
      <c r="W46" s="8">
        <f t="shared" si="2"/>
        <v>0</v>
      </c>
      <c r="X46" s="8">
        <f t="shared" si="2"/>
        <v>0</v>
      </c>
      <c r="Y46" s="8">
        <f t="shared" si="2"/>
        <v>0</v>
      </c>
      <c r="Z46" s="8">
        <f t="shared" si="2"/>
        <v>0</v>
      </c>
      <c r="AA46" s="8">
        <f t="shared" si="2"/>
        <v>60</v>
      </c>
      <c r="AB46" s="8">
        <f t="shared" si="2"/>
        <v>322</v>
      </c>
      <c r="AC46" s="13" t="s">
        <v>117</v>
      </c>
      <c r="AD46" s="9" t="s">
        <v>117</v>
      </c>
      <c r="AE46" s="9" t="s">
        <v>117</v>
      </c>
      <c r="AF46" s="9" t="s">
        <v>117</v>
      </c>
      <c r="AG46" s="9" t="s">
        <v>117</v>
      </c>
      <c r="AH46" s="12" t="s">
        <v>117</v>
      </c>
      <c r="AI46" s="11" t="s">
        <v>117</v>
      </c>
      <c r="AJ46" s="11" t="s">
        <v>117</v>
      </c>
      <c r="AK46" s="13" t="s">
        <v>117</v>
      </c>
      <c r="AL46" s="9" t="s">
        <v>117</v>
      </c>
      <c r="AM46" s="9" t="s">
        <v>117</v>
      </c>
      <c r="AN46" s="9" t="s">
        <v>117</v>
      </c>
      <c r="AO46" s="9" t="s">
        <v>117</v>
      </c>
      <c r="AP46" s="12" t="s">
        <v>117</v>
      </c>
      <c r="AQ46" s="11" t="s">
        <v>117</v>
      </c>
      <c r="AR46" s="11" t="s">
        <v>117</v>
      </c>
      <c r="AS46" s="11" t="s">
        <v>117</v>
      </c>
    </row>
    <row r="47" spans="1:85" ht="20.2" customHeight="1">
      <c r="A47" s="4" t="s">
        <v>217</v>
      </c>
      <c r="B47" s="5" t="s">
        <v>117</v>
      </c>
      <c r="C47" s="5" t="s">
        <v>117</v>
      </c>
      <c r="D47" s="5" t="s">
        <v>117</v>
      </c>
      <c r="E47" s="6" t="s">
        <v>117</v>
      </c>
      <c r="F47" s="7" t="s">
        <v>117</v>
      </c>
      <c r="G47" s="8" t="s">
        <v>117</v>
      </c>
      <c r="H47" s="9" t="s">
        <v>117</v>
      </c>
      <c r="I47" s="9" t="s">
        <v>117</v>
      </c>
      <c r="J47" s="9" t="s">
        <v>117</v>
      </c>
      <c r="K47" s="9" t="s">
        <v>117</v>
      </c>
      <c r="L47" s="10" t="s">
        <v>117</v>
      </c>
      <c r="M47" s="126">
        <f t="shared" si="0"/>
        <v>0</v>
      </c>
      <c r="N47" s="11" t="s">
        <v>117</v>
      </c>
      <c r="O47" s="8" t="s">
        <v>117</v>
      </c>
      <c r="P47" s="12" t="s">
        <v>117</v>
      </c>
      <c r="Q47" s="8" t="s">
        <v>117</v>
      </c>
      <c r="R47" s="12" t="s">
        <v>117</v>
      </c>
      <c r="S47" s="8" t="s">
        <v>117</v>
      </c>
      <c r="T47" s="12" t="s">
        <v>117</v>
      </c>
      <c r="U47" s="8" t="s">
        <v>117</v>
      </c>
      <c r="V47" s="12" t="s">
        <v>117</v>
      </c>
      <c r="W47" s="8" t="s">
        <v>117</v>
      </c>
      <c r="X47" s="12" t="s">
        <v>117</v>
      </c>
      <c r="Y47" s="8" t="s">
        <v>117</v>
      </c>
      <c r="Z47" s="12" t="s">
        <v>117</v>
      </c>
      <c r="AA47" s="8" t="s">
        <v>117</v>
      </c>
      <c r="AB47" s="12" t="s">
        <v>117</v>
      </c>
      <c r="AC47" s="13" t="s">
        <v>117</v>
      </c>
      <c r="AD47" s="9" t="s">
        <v>117</v>
      </c>
      <c r="AE47" s="9" t="s">
        <v>117</v>
      </c>
      <c r="AF47" s="9" t="s">
        <v>117</v>
      </c>
      <c r="AG47" s="9" t="s">
        <v>117</v>
      </c>
      <c r="AH47" s="12" t="s">
        <v>117</v>
      </c>
      <c r="AI47" s="11" t="s">
        <v>117</v>
      </c>
      <c r="AJ47" s="11" t="s">
        <v>117</v>
      </c>
      <c r="AK47" s="13" t="s">
        <v>117</v>
      </c>
      <c r="AL47" s="9" t="s">
        <v>117</v>
      </c>
      <c r="AM47" s="9" t="s">
        <v>117</v>
      </c>
      <c r="AN47" s="9" t="s">
        <v>117</v>
      </c>
      <c r="AO47" s="9" t="s">
        <v>117</v>
      </c>
      <c r="AP47" s="12" t="s">
        <v>117</v>
      </c>
      <c r="AQ47" s="11" t="s">
        <v>117</v>
      </c>
      <c r="AR47" s="11" t="s">
        <v>117</v>
      </c>
      <c r="AS47" s="11" t="s">
        <v>117</v>
      </c>
    </row>
    <row r="48" spans="1:85" ht="20.2" customHeight="1">
      <c r="A48" s="4" t="s">
        <v>218</v>
      </c>
      <c r="B48" s="5" t="s">
        <v>117</v>
      </c>
      <c r="C48" s="5" t="s">
        <v>117</v>
      </c>
      <c r="D48" s="5" t="s">
        <v>117</v>
      </c>
      <c r="E48" s="6" t="s">
        <v>117</v>
      </c>
      <c r="F48" s="7" t="s">
        <v>117</v>
      </c>
      <c r="G48" s="8" t="s">
        <v>117</v>
      </c>
      <c r="H48" s="9" t="s">
        <v>117</v>
      </c>
      <c r="I48" s="9" t="s">
        <v>117</v>
      </c>
      <c r="J48" s="9" t="s">
        <v>117</v>
      </c>
      <c r="K48" s="9" t="s">
        <v>117</v>
      </c>
      <c r="L48" s="10" t="s">
        <v>117</v>
      </c>
      <c r="M48" s="126">
        <f t="shared" si="0"/>
        <v>0</v>
      </c>
      <c r="N48" s="11" t="s">
        <v>117</v>
      </c>
      <c r="O48" s="8" t="s">
        <v>117</v>
      </c>
      <c r="P48" s="12" t="s">
        <v>117</v>
      </c>
      <c r="Q48" s="8" t="s">
        <v>117</v>
      </c>
      <c r="R48" s="12" t="s">
        <v>117</v>
      </c>
      <c r="S48" s="8" t="s">
        <v>117</v>
      </c>
      <c r="T48" s="12" t="s">
        <v>117</v>
      </c>
      <c r="U48" s="8" t="s">
        <v>117</v>
      </c>
      <c r="V48" s="12" t="s">
        <v>117</v>
      </c>
      <c r="W48" s="8" t="s">
        <v>117</v>
      </c>
      <c r="X48" s="12" t="s">
        <v>117</v>
      </c>
      <c r="Y48" s="8" t="s">
        <v>117</v>
      </c>
      <c r="Z48" s="12" t="s">
        <v>117</v>
      </c>
      <c r="AA48" s="8" t="s">
        <v>117</v>
      </c>
      <c r="AB48" s="12" t="s">
        <v>117</v>
      </c>
      <c r="AC48" s="13" t="s">
        <v>117</v>
      </c>
      <c r="AD48" s="9" t="s">
        <v>117</v>
      </c>
      <c r="AE48" s="9" t="s">
        <v>117</v>
      </c>
      <c r="AF48" s="9" t="s">
        <v>117</v>
      </c>
      <c r="AG48" s="9" t="s">
        <v>117</v>
      </c>
      <c r="AH48" s="12" t="s">
        <v>117</v>
      </c>
      <c r="AI48" s="11" t="s">
        <v>117</v>
      </c>
      <c r="AJ48" s="11" t="s">
        <v>117</v>
      </c>
      <c r="AK48" s="13" t="s">
        <v>117</v>
      </c>
      <c r="AL48" s="9" t="s">
        <v>117</v>
      </c>
      <c r="AM48" s="9" t="s">
        <v>117</v>
      </c>
      <c r="AN48" s="9" t="s">
        <v>117</v>
      </c>
      <c r="AO48" s="9" t="s">
        <v>117</v>
      </c>
      <c r="AP48" s="12" t="s">
        <v>117</v>
      </c>
      <c r="AQ48" s="11" t="s">
        <v>117</v>
      </c>
      <c r="AR48" s="11" t="s">
        <v>117</v>
      </c>
      <c r="AS48" s="11" t="s">
        <v>117</v>
      </c>
    </row>
    <row r="49" spans="1:45" ht="20.2" customHeight="1">
      <c r="A49" s="4" t="s">
        <v>219</v>
      </c>
      <c r="B49" s="5" t="s">
        <v>117</v>
      </c>
      <c r="C49" s="5" t="s">
        <v>117</v>
      </c>
      <c r="D49" s="5" t="s">
        <v>117</v>
      </c>
      <c r="E49" s="6" t="s">
        <v>117</v>
      </c>
      <c r="F49" s="7" t="s">
        <v>117</v>
      </c>
      <c r="G49" s="8" t="s">
        <v>117</v>
      </c>
      <c r="H49" s="9" t="s">
        <v>117</v>
      </c>
      <c r="I49" s="9" t="s">
        <v>117</v>
      </c>
      <c r="J49" s="9" t="s">
        <v>117</v>
      </c>
      <c r="K49" s="9" t="s">
        <v>117</v>
      </c>
      <c r="L49" s="10" t="s">
        <v>117</v>
      </c>
      <c r="M49" s="126">
        <f t="shared" si="0"/>
        <v>0</v>
      </c>
      <c r="N49" s="11" t="s">
        <v>117</v>
      </c>
      <c r="O49" s="8" t="s">
        <v>117</v>
      </c>
      <c r="P49" s="12" t="s">
        <v>117</v>
      </c>
      <c r="Q49" s="8" t="s">
        <v>117</v>
      </c>
      <c r="R49" s="12" t="s">
        <v>117</v>
      </c>
      <c r="S49" s="8" t="s">
        <v>117</v>
      </c>
      <c r="T49" s="12" t="s">
        <v>117</v>
      </c>
      <c r="U49" s="8" t="s">
        <v>117</v>
      </c>
      <c r="V49" s="12" t="s">
        <v>117</v>
      </c>
      <c r="W49" s="8" t="s">
        <v>117</v>
      </c>
      <c r="X49" s="12" t="s">
        <v>117</v>
      </c>
      <c r="Y49" s="8" t="s">
        <v>117</v>
      </c>
      <c r="Z49" s="12" t="s">
        <v>117</v>
      </c>
      <c r="AA49" s="8" t="s">
        <v>117</v>
      </c>
      <c r="AB49" s="12" t="s">
        <v>117</v>
      </c>
      <c r="AC49" s="13" t="s">
        <v>117</v>
      </c>
      <c r="AD49" s="9" t="s">
        <v>117</v>
      </c>
      <c r="AE49" s="9" t="s">
        <v>117</v>
      </c>
      <c r="AF49" s="9" t="s">
        <v>117</v>
      </c>
      <c r="AG49" s="9" t="s">
        <v>117</v>
      </c>
      <c r="AH49" s="12" t="s">
        <v>117</v>
      </c>
      <c r="AI49" s="11" t="s">
        <v>117</v>
      </c>
      <c r="AJ49" s="11" t="s">
        <v>117</v>
      </c>
      <c r="AK49" s="13" t="s">
        <v>117</v>
      </c>
      <c r="AL49" s="9" t="s">
        <v>117</v>
      </c>
      <c r="AM49" s="9" t="s">
        <v>117</v>
      </c>
      <c r="AN49" s="9" t="s">
        <v>117</v>
      </c>
      <c r="AO49" s="9" t="s">
        <v>117</v>
      </c>
      <c r="AP49" s="12" t="s">
        <v>117</v>
      </c>
      <c r="AQ49" s="11" t="s">
        <v>117</v>
      </c>
      <c r="AR49" s="11" t="s">
        <v>117</v>
      </c>
      <c r="AS49" s="11" t="s">
        <v>117</v>
      </c>
    </row>
    <row r="50" spans="1:45" ht="20.2" customHeight="1">
      <c r="A50" s="4" t="s">
        <v>220</v>
      </c>
      <c r="B50" s="5" t="s">
        <v>117</v>
      </c>
      <c r="C50" s="5" t="s">
        <v>117</v>
      </c>
      <c r="D50" s="5" t="s">
        <v>117</v>
      </c>
      <c r="E50" s="6" t="s">
        <v>117</v>
      </c>
      <c r="F50" s="7" t="s">
        <v>117</v>
      </c>
      <c r="G50" s="8" t="s">
        <v>117</v>
      </c>
      <c r="H50" s="9" t="s">
        <v>117</v>
      </c>
      <c r="I50" s="9" t="s">
        <v>117</v>
      </c>
      <c r="J50" s="9" t="s">
        <v>117</v>
      </c>
      <c r="K50" s="9" t="s">
        <v>117</v>
      </c>
      <c r="L50" s="10" t="s">
        <v>117</v>
      </c>
      <c r="M50" s="126">
        <f t="shared" si="0"/>
        <v>0</v>
      </c>
      <c r="N50" s="11" t="s">
        <v>117</v>
      </c>
      <c r="O50" s="8" t="s">
        <v>117</v>
      </c>
      <c r="P50" s="12" t="s">
        <v>117</v>
      </c>
      <c r="Q50" s="8" t="s">
        <v>117</v>
      </c>
      <c r="R50" s="12" t="s">
        <v>117</v>
      </c>
      <c r="S50" s="8" t="s">
        <v>117</v>
      </c>
      <c r="T50" s="12" t="s">
        <v>117</v>
      </c>
      <c r="U50" s="8" t="s">
        <v>117</v>
      </c>
      <c r="V50" s="12" t="s">
        <v>117</v>
      </c>
      <c r="W50" s="8" t="s">
        <v>117</v>
      </c>
      <c r="X50" s="12" t="s">
        <v>117</v>
      </c>
      <c r="Y50" s="8" t="s">
        <v>117</v>
      </c>
      <c r="Z50" s="12" t="s">
        <v>117</v>
      </c>
      <c r="AA50" s="8" t="s">
        <v>117</v>
      </c>
      <c r="AB50" s="12" t="s">
        <v>117</v>
      </c>
      <c r="AC50" s="13" t="s">
        <v>117</v>
      </c>
      <c r="AD50" s="9" t="s">
        <v>117</v>
      </c>
      <c r="AE50" s="9" t="s">
        <v>117</v>
      </c>
      <c r="AF50" s="9" t="s">
        <v>117</v>
      </c>
      <c r="AG50" s="9" t="s">
        <v>117</v>
      </c>
      <c r="AH50" s="12" t="s">
        <v>117</v>
      </c>
      <c r="AI50" s="11" t="s">
        <v>117</v>
      </c>
      <c r="AJ50" s="11" t="s">
        <v>117</v>
      </c>
      <c r="AK50" s="13" t="s">
        <v>117</v>
      </c>
      <c r="AL50" s="9" t="s">
        <v>117</v>
      </c>
      <c r="AM50" s="9" t="s">
        <v>117</v>
      </c>
      <c r="AN50" s="9" t="s">
        <v>117</v>
      </c>
      <c r="AO50" s="9" t="s">
        <v>117</v>
      </c>
      <c r="AP50" s="12" t="s">
        <v>117</v>
      </c>
      <c r="AQ50" s="11" t="s">
        <v>117</v>
      </c>
      <c r="AR50" s="11" t="s">
        <v>117</v>
      </c>
      <c r="AS50" s="11" t="s">
        <v>117</v>
      </c>
    </row>
    <row r="51" spans="1:45" ht="20.2" customHeight="1">
      <c r="A51" s="4" t="s">
        <v>221</v>
      </c>
      <c r="B51" s="5" t="s">
        <v>117</v>
      </c>
      <c r="C51" s="5" t="s">
        <v>117</v>
      </c>
      <c r="D51" s="5" t="s">
        <v>117</v>
      </c>
      <c r="E51" s="6" t="s">
        <v>117</v>
      </c>
      <c r="F51" s="7" t="s">
        <v>117</v>
      </c>
      <c r="G51" s="8" t="s">
        <v>117</v>
      </c>
      <c r="H51" s="9" t="s">
        <v>117</v>
      </c>
      <c r="I51" s="9" t="s">
        <v>117</v>
      </c>
      <c r="J51" s="9" t="s">
        <v>117</v>
      </c>
      <c r="K51" s="9" t="s">
        <v>117</v>
      </c>
      <c r="L51" s="10" t="s">
        <v>117</v>
      </c>
      <c r="M51" s="126">
        <f t="shared" si="0"/>
        <v>0</v>
      </c>
      <c r="N51" s="11" t="s">
        <v>117</v>
      </c>
      <c r="O51" s="8" t="s">
        <v>117</v>
      </c>
      <c r="P51" s="12" t="s">
        <v>117</v>
      </c>
      <c r="Q51" s="8" t="s">
        <v>117</v>
      </c>
      <c r="R51" s="12" t="s">
        <v>117</v>
      </c>
      <c r="S51" s="8" t="s">
        <v>117</v>
      </c>
      <c r="T51" s="12" t="s">
        <v>117</v>
      </c>
      <c r="U51" s="8" t="s">
        <v>117</v>
      </c>
      <c r="V51" s="12" t="s">
        <v>117</v>
      </c>
      <c r="W51" s="8" t="s">
        <v>117</v>
      </c>
      <c r="X51" s="12" t="s">
        <v>117</v>
      </c>
      <c r="Y51" s="8" t="s">
        <v>117</v>
      </c>
      <c r="Z51" s="12" t="s">
        <v>117</v>
      </c>
      <c r="AA51" s="8" t="s">
        <v>117</v>
      </c>
      <c r="AB51" s="12" t="s">
        <v>117</v>
      </c>
      <c r="AC51" s="13" t="s">
        <v>117</v>
      </c>
      <c r="AD51" s="9" t="s">
        <v>117</v>
      </c>
      <c r="AE51" s="9" t="s">
        <v>117</v>
      </c>
      <c r="AF51" s="9" t="s">
        <v>117</v>
      </c>
      <c r="AG51" s="9" t="s">
        <v>117</v>
      </c>
      <c r="AH51" s="12" t="s">
        <v>117</v>
      </c>
      <c r="AI51" s="11" t="s">
        <v>117</v>
      </c>
      <c r="AJ51" s="11" t="s">
        <v>117</v>
      </c>
      <c r="AK51" s="13" t="s">
        <v>117</v>
      </c>
      <c r="AL51" s="9" t="s">
        <v>117</v>
      </c>
      <c r="AM51" s="9" t="s">
        <v>117</v>
      </c>
      <c r="AN51" s="9" t="s">
        <v>117</v>
      </c>
      <c r="AO51" s="9" t="s">
        <v>117</v>
      </c>
      <c r="AP51" s="12" t="s">
        <v>117</v>
      </c>
      <c r="AQ51" s="11" t="s">
        <v>117</v>
      </c>
      <c r="AR51" s="11" t="s">
        <v>117</v>
      </c>
      <c r="AS51" s="11" t="s">
        <v>117</v>
      </c>
    </row>
    <row r="52" spans="1:45" ht="20.2" customHeight="1">
      <c r="A52" s="4" t="s">
        <v>222</v>
      </c>
      <c r="B52" s="5" t="s">
        <v>117</v>
      </c>
      <c r="C52" s="5" t="s">
        <v>117</v>
      </c>
      <c r="D52" s="5" t="s">
        <v>117</v>
      </c>
      <c r="E52" s="6" t="s">
        <v>117</v>
      </c>
      <c r="F52" s="7" t="s">
        <v>117</v>
      </c>
      <c r="G52" s="8" t="s">
        <v>117</v>
      </c>
      <c r="H52" s="9" t="s">
        <v>117</v>
      </c>
      <c r="I52" s="9" t="s">
        <v>117</v>
      </c>
      <c r="J52" s="9" t="s">
        <v>117</v>
      </c>
      <c r="K52" s="9" t="s">
        <v>117</v>
      </c>
      <c r="L52" s="10" t="s">
        <v>117</v>
      </c>
      <c r="M52" s="126">
        <f t="shared" si="0"/>
        <v>0</v>
      </c>
      <c r="N52" s="11" t="s">
        <v>117</v>
      </c>
      <c r="O52" s="8" t="s">
        <v>117</v>
      </c>
      <c r="P52" s="12" t="s">
        <v>117</v>
      </c>
      <c r="Q52" s="8" t="s">
        <v>117</v>
      </c>
      <c r="R52" s="12" t="s">
        <v>117</v>
      </c>
      <c r="S52" s="8" t="s">
        <v>117</v>
      </c>
      <c r="T52" s="12" t="s">
        <v>117</v>
      </c>
      <c r="U52" s="8" t="s">
        <v>117</v>
      </c>
      <c r="V52" s="12" t="s">
        <v>117</v>
      </c>
      <c r="W52" s="8" t="s">
        <v>117</v>
      </c>
      <c r="X52" s="12" t="s">
        <v>117</v>
      </c>
      <c r="Y52" s="8" t="s">
        <v>117</v>
      </c>
      <c r="Z52" s="12" t="s">
        <v>117</v>
      </c>
      <c r="AA52" s="8" t="s">
        <v>117</v>
      </c>
      <c r="AB52" s="12" t="s">
        <v>117</v>
      </c>
      <c r="AC52" s="13" t="s">
        <v>117</v>
      </c>
      <c r="AD52" s="9" t="s">
        <v>117</v>
      </c>
      <c r="AE52" s="9" t="s">
        <v>117</v>
      </c>
      <c r="AF52" s="9" t="s">
        <v>117</v>
      </c>
      <c r="AG52" s="9" t="s">
        <v>117</v>
      </c>
      <c r="AH52" s="12" t="s">
        <v>117</v>
      </c>
      <c r="AI52" s="11" t="s">
        <v>117</v>
      </c>
      <c r="AJ52" s="11" t="s">
        <v>117</v>
      </c>
      <c r="AK52" s="13" t="s">
        <v>117</v>
      </c>
      <c r="AL52" s="9" t="s">
        <v>117</v>
      </c>
      <c r="AM52" s="9" t="s">
        <v>117</v>
      </c>
      <c r="AN52" s="9" t="s">
        <v>117</v>
      </c>
      <c r="AO52" s="9" t="s">
        <v>117</v>
      </c>
      <c r="AP52" s="12" t="s">
        <v>117</v>
      </c>
      <c r="AQ52" s="11" t="s">
        <v>117</v>
      </c>
      <c r="AR52" s="11" t="s">
        <v>117</v>
      </c>
      <c r="AS52" s="11" t="s">
        <v>117</v>
      </c>
    </row>
    <row r="53" spans="1:45" ht="20.2" customHeight="1">
      <c r="A53" s="4" t="s">
        <v>223</v>
      </c>
      <c r="B53" s="5" t="s">
        <v>117</v>
      </c>
      <c r="C53" s="5" t="s">
        <v>117</v>
      </c>
      <c r="D53" s="5" t="s">
        <v>117</v>
      </c>
      <c r="E53" s="6" t="s">
        <v>117</v>
      </c>
      <c r="F53" s="7" t="s">
        <v>117</v>
      </c>
      <c r="G53" s="8" t="s">
        <v>117</v>
      </c>
      <c r="H53" s="9" t="s">
        <v>117</v>
      </c>
      <c r="I53" s="9" t="s">
        <v>117</v>
      </c>
      <c r="J53" s="9" t="s">
        <v>117</v>
      </c>
      <c r="K53" s="9" t="s">
        <v>117</v>
      </c>
      <c r="L53" s="10" t="s">
        <v>117</v>
      </c>
      <c r="M53" s="126">
        <f t="shared" si="0"/>
        <v>0</v>
      </c>
      <c r="N53" s="11" t="s">
        <v>117</v>
      </c>
      <c r="O53" s="8" t="s">
        <v>117</v>
      </c>
      <c r="P53" s="12" t="s">
        <v>117</v>
      </c>
      <c r="Q53" s="8" t="s">
        <v>117</v>
      </c>
      <c r="R53" s="12" t="s">
        <v>117</v>
      </c>
      <c r="S53" s="8" t="s">
        <v>117</v>
      </c>
      <c r="T53" s="12" t="s">
        <v>117</v>
      </c>
      <c r="U53" s="8" t="s">
        <v>117</v>
      </c>
      <c r="V53" s="12" t="s">
        <v>117</v>
      </c>
      <c r="W53" s="8" t="s">
        <v>117</v>
      </c>
      <c r="X53" s="12" t="s">
        <v>117</v>
      </c>
      <c r="Y53" s="8" t="s">
        <v>117</v>
      </c>
      <c r="Z53" s="12" t="s">
        <v>117</v>
      </c>
      <c r="AA53" s="8" t="s">
        <v>117</v>
      </c>
      <c r="AB53" s="12" t="s">
        <v>117</v>
      </c>
      <c r="AC53" s="13" t="s">
        <v>117</v>
      </c>
      <c r="AD53" s="9" t="s">
        <v>117</v>
      </c>
      <c r="AE53" s="9" t="s">
        <v>117</v>
      </c>
      <c r="AF53" s="9" t="s">
        <v>117</v>
      </c>
      <c r="AG53" s="9" t="s">
        <v>117</v>
      </c>
      <c r="AH53" s="12" t="s">
        <v>117</v>
      </c>
      <c r="AI53" s="11" t="s">
        <v>117</v>
      </c>
      <c r="AJ53" s="11" t="s">
        <v>117</v>
      </c>
      <c r="AK53" s="13" t="s">
        <v>117</v>
      </c>
      <c r="AL53" s="9" t="s">
        <v>117</v>
      </c>
      <c r="AM53" s="9" t="s">
        <v>117</v>
      </c>
      <c r="AN53" s="9" t="s">
        <v>117</v>
      </c>
      <c r="AO53" s="9" t="s">
        <v>117</v>
      </c>
      <c r="AP53" s="12" t="s">
        <v>117</v>
      </c>
      <c r="AQ53" s="11" t="s">
        <v>117</v>
      </c>
      <c r="AR53" s="11" t="s">
        <v>117</v>
      </c>
      <c r="AS53" s="11" t="s">
        <v>117</v>
      </c>
    </row>
    <row r="54" spans="1:45" ht="20.2" customHeight="1">
      <c r="A54" s="4" t="s">
        <v>224</v>
      </c>
      <c r="B54" s="5" t="s">
        <v>117</v>
      </c>
      <c r="C54" s="5" t="s">
        <v>117</v>
      </c>
      <c r="D54" s="5" t="s">
        <v>117</v>
      </c>
      <c r="E54" s="6" t="s">
        <v>117</v>
      </c>
      <c r="F54" s="7" t="s">
        <v>117</v>
      </c>
      <c r="G54" s="8" t="s">
        <v>117</v>
      </c>
      <c r="H54" s="9" t="s">
        <v>117</v>
      </c>
      <c r="I54" s="9" t="s">
        <v>117</v>
      </c>
      <c r="J54" s="9" t="s">
        <v>117</v>
      </c>
      <c r="K54" s="9" t="s">
        <v>117</v>
      </c>
      <c r="L54" s="10" t="s">
        <v>117</v>
      </c>
      <c r="M54" s="126">
        <f t="shared" si="0"/>
        <v>0</v>
      </c>
      <c r="N54" s="11" t="s">
        <v>117</v>
      </c>
      <c r="O54" s="8" t="s">
        <v>117</v>
      </c>
      <c r="P54" s="12" t="s">
        <v>117</v>
      </c>
      <c r="Q54" s="8" t="s">
        <v>117</v>
      </c>
      <c r="R54" s="12" t="s">
        <v>117</v>
      </c>
      <c r="S54" s="8" t="s">
        <v>117</v>
      </c>
      <c r="T54" s="12" t="s">
        <v>117</v>
      </c>
      <c r="U54" s="8" t="s">
        <v>117</v>
      </c>
      <c r="V54" s="12" t="s">
        <v>117</v>
      </c>
      <c r="W54" s="8" t="s">
        <v>117</v>
      </c>
      <c r="X54" s="12" t="s">
        <v>117</v>
      </c>
      <c r="Y54" s="8" t="s">
        <v>117</v>
      </c>
      <c r="Z54" s="12" t="s">
        <v>117</v>
      </c>
      <c r="AA54" s="8" t="s">
        <v>117</v>
      </c>
      <c r="AB54" s="12" t="s">
        <v>117</v>
      </c>
      <c r="AC54" s="13" t="s">
        <v>117</v>
      </c>
      <c r="AD54" s="9" t="s">
        <v>117</v>
      </c>
      <c r="AE54" s="9" t="s">
        <v>117</v>
      </c>
      <c r="AF54" s="9" t="s">
        <v>117</v>
      </c>
      <c r="AG54" s="9" t="s">
        <v>117</v>
      </c>
      <c r="AH54" s="12" t="s">
        <v>117</v>
      </c>
      <c r="AI54" s="11" t="s">
        <v>117</v>
      </c>
      <c r="AJ54" s="11" t="s">
        <v>117</v>
      </c>
      <c r="AK54" s="13" t="s">
        <v>117</v>
      </c>
      <c r="AL54" s="9" t="s">
        <v>117</v>
      </c>
      <c r="AM54" s="9" t="s">
        <v>117</v>
      </c>
      <c r="AN54" s="9" t="s">
        <v>117</v>
      </c>
      <c r="AO54" s="9" t="s">
        <v>117</v>
      </c>
      <c r="AP54" s="12" t="s">
        <v>117</v>
      </c>
      <c r="AQ54" s="11" t="s">
        <v>117</v>
      </c>
      <c r="AR54" s="11" t="s">
        <v>117</v>
      </c>
      <c r="AS54" s="11" t="s">
        <v>117</v>
      </c>
    </row>
    <row r="55" spans="1:45" ht="20.2" customHeight="1">
      <c r="A55" s="4" t="s">
        <v>225</v>
      </c>
      <c r="B55" s="5" t="s">
        <v>117</v>
      </c>
      <c r="C55" s="5" t="s">
        <v>117</v>
      </c>
      <c r="D55" s="5" t="s">
        <v>117</v>
      </c>
      <c r="E55" s="6" t="s">
        <v>117</v>
      </c>
      <c r="F55" s="7" t="s">
        <v>117</v>
      </c>
      <c r="G55" s="8" t="s">
        <v>117</v>
      </c>
      <c r="H55" s="9" t="s">
        <v>117</v>
      </c>
      <c r="I55" s="9" t="s">
        <v>117</v>
      </c>
      <c r="J55" s="9" t="s">
        <v>117</v>
      </c>
      <c r="K55" s="9" t="s">
        <v>117</v>
      </c>
      <c r="L55" s="10" t="s">
        <v>117</v>
      </c>
      <c r="M55" s="126">
        <f t="shared" si="0"/>
        <v>0</v>
      </c>
      <c r="N55" s="11" t="s">
        <v>117</v>
      </c>
      <c r="O55" s="8" t="s">
        <v>117</v>
      </c>
      <c r="P55" s="12" t="s">
        <v>117</v>
      </c>
      <c r="Q55" s="8" t="s">
        <v>117</v>
      </c>
      <c r="R55" s="12" t="s">
        <v>117</v>
      </c>
      <c r="S55" s="8" t="s">
        <v>117</v>
      </c>
      <c r="T55" s="12" t="s">
        <v>117</v>
      </c>
      <c r="U55" s="8" t="s">
        <v>117</v>
      </c>
      <c r="V55" s="12" t="s">
        <v>117</v>
      </c>
      <c r="W55" s="8" t="s">
        <v>117</v>
      </c>
      <c r="X55" s="12" t="s">
        <v>117</v>
      </c>
      <c r="Y55" s="8" t="s">
        <v>117</v>
      </c>
      <c r="Z55" s="12" t="s">
        <v>117</v>
      </c>
      <c r="AA55" s="8" t="s">
        <v>117</v>
      </c>
      <c r="AB55" s="12" t="s">
        <v>117</v>
      </c>
      <c r="AC55" s="13" t="s">
        <v>117</v>
      </c>
      <c r="AD55" s="9" t="s">
        <v>117</v>
      </c>
      <c r="AE55" s="9" t="s">
        <v>117</v>
      </c>
      <c r="AF55" s="9" t="s">
        <v>117</v>
      </c>
      <c r="AG55" s="9" t="s">
        <v>117</v>
      </c>
      <c r="AH55" s="12" t="s">
        <v>117</v>
      </c>
      <c r="AI55" s="11" t="s">
        <v>117</v>
      </c>
      <c r="AJ55" s="11" t="s">
        <v>117</v>
      </c>
      <c r="AK55" s="13" t="s">
        <v>117</v>
      </c>
      <c r="AL55" s="9" t="s">
        <v>117</v>
      </c>
      <c r="AM55" s="9" t="s">
        <v>117</v>
      </c>
      <c r="AN55" s="9" t="s">
        <v>117</v>
      </c>
      <c r="AO55" s="9" t="s">
        <v>117</v>
      </c>
      <c r="AP55" s="12" t="s">
        <v>117</v>
      </c>
      <c r="AQ55" s="11" t="s">
        <v>117</v>
      </c>
      <c r="AR55" s="11" t="s">
        <v>117</v>
      </c>
      <c r="AS55" s="11" t="s">
        <v>117</v>
      </c>
    </row>
    <row r="56" spans="1:45" ht="20.2" customHeight="1">
      <c r="A56" s="4" t="s">
        <v>226</v>
      </c>
      <c r="B56" s="5" t="s">
        <v>117</v>
      </c>
      <c r="C56" s="5" t="s">
        <v>117</v>
      </c>
      <c r="D56" s="5" t="s">
        <v>117</v>
      </c>
      <c r="E56" s="6" t="s">
        <v>117</v>
      </c>
      <c r="F56" s="7" t="s">
        <v>117</v>
      </c>
      <c r="G56" s="8" t="s">
        <v>117</v>
      </c>
      <c r="H56" s="9" t="s">
        <v>117</v>
      </c>
      <c r="I56" s="9" t="s">
        <v>117</v>
      </c>
      <c r="J56" s="9" t="s">
        <v>117</v>
      </c>
      <c r="K56" s="9" t="s">
        <v>117</v>
      </c>
      <c r="L56" s="10" t="s">
        <v>117</v>
      </c>
      <c r="M56" s="126">
        <f t="shared" si="0"/>
        <v>0</v>
      </c>
      <c r="N56" s="11" t="s">
        <v>117</v>
      </c>
      <c r="O56" s="8" t="s">
        <v>117</v>
      </c>
      <c r="P56" s="12" t="s">
        <v>117</v>
      </c>
      <c r="Q56" s="8" t="s">
        <v>117</v>
      </c>
      <c r="R56" s="12" t="s">
        <v>117</v>
      </c>
      <c r="S56" s="8" t="s">
        <v>117</v>
      </c>
      <c r="T56" s="12" t="s">
        <v>117</v>
      </c>
      <c r="U56" s="8" t="s">
        <v>117</v>
      </c>
      <c r="V56" s="12" t="s">
        <v>117</v>
      </c>
      <c r="W56" s="8" t="s">
        <v>117</v>
      </c>
      <c r="X56" s="12" t="s">
        <v>117</v>
      </c>
      <c r="Y56" s="8" t="s">
        <v>117</v>
      </c>
      <c r="Z56" s="12" t="s">
        <v>117</v>
      </c>
      <c r="AA56" s="8" t="s">
        <v>117</v>
      </c>
      <c r="AB56" s="12" t="s">
        <v>117</v>
      </c>
      <c r="AC56" s="13" t="s">
        <v>117</v>
      </c>
      <c r="AD56" s="9" t="s">
        <v>117</v>
      </c>
      <c r="AE56" s="9" t="s">
        <v>117</v>
      </c>
      <c r="AF56" s="9" t="s">
        <v>117</v>
      </c>
      <c r="AG56" s="9" t="s">
        <v>117</v>
      </c>
      <c r="AH56" s="12" t="s">
        <v>117</v>
      </c>
      <c r="AI56" s="11" t="s">
        <v>117</v>
      </c>
      <c r="AJ56" s="11" t="s">
        <v>117</v>
      </c>
      <c r="AK56" s="13" t="s">
        <v>117</v>
      </c>
      <c r="AL56" s="9" t="s">
        <v>117</v>
      </c>
      <c r="AM56" s="9" t="s">
        <v>117</v>
      </c>
      <c r="AN56" s="9" t="s">
        <v>117</v>
      </c>
      <c r="AO56" s="9" t="s">
        <v>117</v>
      </c>
      <c r="AP56" s="12" t="s">
        <v>117</v>
      </c>
      <c r="AQ56" s="11" t="s">
        <v>117</v>
      </c>
      <c r="AR56" s="11" t="s">
        <v>117</v>
      </c>
      <c r="AS56" s="11" t="s">
        <v>117</v>
      </c>
    </row>
    <row r="57" spans="1:45" ht="20.2" customHeight="1">
      <c r="A57" s="4" t="s">
        <v>227</v>
      </c>
      <c r="B57" s="5" t="s">
        <v>117</v>
      </c>
      <c r="C57" s="5" t="s">
        <v>117</v>
      </c>
      <c r="D57" s="5" t="s">
        <v>117</v>
      </c>
      <c r="E57" s="6" t="s">
        <v>117</v>
      </c>
      <c r="F57" s="7" t="s">
        <v>117</v>
      </c>
      <c r="G57" s="8" t="s">
        <v>117</v>
      </c>
      <c r="H57" s="9" t="s">
        <v>117</v>
      </c>
      <c r="I57" s="9" t="s">
        <v>117</v>
      </c>
      <c r="J57" s="9" t="s">
        <v>117</v>
      </c>
      <c r="K57" s="9" t="s">
        <v>117</v>
      </c>
      <c r="L57" s="10" t="s">
        <v>117</v>
      </c>
      <c r="M57" s="126">
        <f t="shared" si="0"/>
        <v>0</v>
      </c>
      <c r="N57" s="11" t="s">
        <v>117</v>
      </c>
      <c r="O57" s="8" t="s">
        <v>117</v>
      </c>
      <c r="P57" s="12" t="s">
        <v>117</v>
      </c>
      <c r="Q57" s="8" t="s">
        <v>117</v>
      </c>
      <c r="R57" s="12" t="s">
        <v>117</v>
      </c>
      <c r="S57" s="8" t="s">
        <v>117</v>
      </c>
      <c r="T57" s="12" t="s">
        <v>117</v>
      </c>
      <c r="U57" s="8" t="s">
        <v>117</v>
      </c>
      <c r="V57" s="12" t="s">
        <v>117</v>
      </c>
      <c r="W57" s="8" t="s">
        <v>117</v>
      </c>
      <c r="X57" s="12" t="s">
        <v>117</v>
      </c>
      <c r="Y57" s="8" t="s">
        <v>117</v>
      </c>
      <c r="Z57" s="12" t="s">
        <v>117</v>
      </c>
      <c r="AA57" s="8" t="s">
        <v>117</v>
      </c>
      <c r="AB57" s="12" t="s">
        <v>117</v>
      </c>
      <c r="AC57" s="13" t="s">
        <v>117</v>
      </c>
      <c r="AD57" s="9" t="s">
        <v>117</v>
      </c>
      <c r="AE57" s="9" t="s">
        <v>117</v>
      </c>
      <c r="AF57" s="9" t="s">
        <v>117</v>
      </c>
      <c r="AG57" s="9" t="s">
        <v>117</v>
      </c>
      <c r="AH57" s="12" t="s">
        <v>117</v>
      </c>
      <c r="AI57" s="11" t="s">
        <v>117</v>
      </c>
      <c r="AJ57" s="11" t="s">
        <v>117</v>
      </c>
      <c r="AK57" s="13" t="s">
        <v>117</v>
      </c>
      <c r="AL57" s="9" t="s">
        <v>117</v>
      </c>
      <c r="AM57" s="9" t="s">
        <v>117</v>
      </c>
      <c r="AN57" s="9" t="s">
        <v>117</v>
      </c>
      <c r="AO57" s="9" t="s">
        <v>117</v>
      </c>
      <c r="AP57" s="12" t="s">
        <v>117</v>
      </c>
      <c r="AQ57" s="11" t="s">
        <v>117</v>
      </c>
      <c r="AR57" s="11" t="s">
        <v>117</v>
      </c>
      <c r="AS57" s="11" t="s">
        <v>117</v>
      </c>
    </row>
    <row r="58" spans="1:45" ht="20.2" customHeight="1">
      <c r="A58" s="4" t="s">
        <v>228</v>
      </c>
      <c r="B58" s="5" t="s">
        <v>117</v>
      </c>
      <c r="C58" s="5" t="s">
        <v>117</v>
      </c>
      <c r="D58" s="5" t="s">
        <v>117</v>
      </c>
      <c r="E58" s="6" t="s">
        <v>117</v>
      </c>
      <c r="F58" s="7" t="s">
        <v>117</v>
      </c>
      <c r="G58" s="8" t="s">
        <v>117</v>
      </c>
      <c r="H58" s="9" t="s">
        <v>117</v>
      </c>
      <c r="I58" s="9" t="s">
        <v>117</v>
      </c>
      <c r="J58" s="9" t="s">
        <v>117</v>
      </c>
      <c r="K58" s="9" t="s">
        <v>117</v>
      </c>
      <c r="L58" s="10" t="s">
        <v>117</v>
      </c>
      <c r="M58" s="126">
        <f t="shared" si="0"/>
        <v>0</v>
      </c>
      <c r="N58" s="11" t="s">
        <v>117</v>
      </c>
      <c r="O58" s="8" t="s">
        <v>117</v>
      </c>
      <c r="P58" s="12" t="s">
        <v>117</v>
      </c>
      <c r="Q58" s="8" t="s">
        <v>117</v>
      </c>
      <c r="R58" s="12" t="s">
        <v>117</v>
      </c>
      <c r="S58" s="8" t="s">
        <v>117</v>
      </c>
      <c r="T58" s="12" t="s">
        <v>117</v>
      </c>
      <c r="U58" s="8" t="s">
        <v>117</v>
      </c>
      <c r="V58" s="12" t="s">
        <v>117</v>
      </c>
      <c r="W58" s="8" t="s">
        <v>117</v>
      </c>
      <c r="X58" s="12" t="s">
        <v>117</v>
      </c>
      <c r="Y58" s="8" t="s">
        <v>117</v>
      </c>
      <c r="Z58" s="12" t="s">
        <v>117</v>
      </c>
      <c r="AA58" s="8" t="s">
        <v>117</v>
      </c>
      <c r="AB58" s="12" t="s">
        <v>117</v>
      </c>
      <c r="AC58" s="13" t="s">
        <v>117</v>
      </c>
      <c r="AD58" s="9" t="s">
        <v>117</v>
      </c>
      <c r="AE58" s="9" t="s">
        <v>117</v>
      </c>
      <c r="AF58" s="9" t="s">
        <v>117</v>
      </c>
      <c r="AG58" s="9" t="s">
        <v>117</v>
      </c>
      <c r="AH58" s="12" t="s">
        <v>117</v>
      </c>
      <c r="AI58" s="11" t="s">
        <v>117</v>
      </c>
      <c r="AJ58" s="11" t="s">
        <v>117</v>
      </c>
      <c r="AK58" s="13" t="s">
        <v>117</v>
      </c>
      <c r="AL58" s="9" t="s">
        <v>117</v>
      </c>
      <c r="AM58" s="9" t="s">
        <v>117</v>
      </c>
      <c r="AN58" s="9" t="s">
        <v>117</v>
      </c>
      <c r="AO58" s="9" t="s">
        <v>117</v>
      </c>
      <c r="AP58" s="12" t="s">
        <v>117</v>
      </c>
      <c r="AQ58" s="11" t="s">
        <v>117</v>
      </c>
      <c r="AR58" s="11" t="s">
        <v>117</v>
      </c>
      <c r="AS58" s="11" t="s">
        <v>117</v>
      </c>
    </row>
    <row r="59" spans="1:45" ht="20.2" customHeight="1">
      <c r="A59" s="4" t="s">
        <v>229</v>
      </c>
      <c r="B59" s="5" t="s">
        <v>117</v>
      </c>
      <c r="C59" s="5" t="s">
        <v>117</v>
      </c>
      <c r="D59" s="5" t="s">
        <v>117</v>
      </c>
      <c r="E59" s="6" t="s">
        <v>117</v>
      </c>
      <c r="F59" s="7" t="s">
        <v>117</v>
      </c>
      <c r="G59" s="8" t="s">
        <v>117</v>
      </c>
      <c r="H59" s="9" t="s">
        <v>117</v>
      </c>
      <c r="I59" s="9" t="s">
        <v>117</v>
      </c>
      <c r="J59" s="9" t="s">
        <v>117</v>
      </c>
      <c r="K59" s="9" t="s">
        <v>117</v>
      </c>
      <c r="L59" s="10" t="s">
        <v>117</v>
      </c>
      <c r="M59" s="126">
        <f t="shared" si="0"/>
        <v>0</v>
      </c>
      <c r="N59" s="11" t="s">
        <v>117</v>
      </c>
      <c r="O59" s="8" t="s">
        <v>117</v>
      </c>
      <c r="P59" s="12" t="s">
        <v>117</v>
      </c>
      <c r="Q59" s="8" t="s">
        <v>117</v>
      </c>
      <c r="R59" s="12" t="s">
        <v>117</v>
      </c>
      <c r="S59" s="8" t="s">
        <v>117</v>
      </c>
      <c r="T59" s="12" t="s">
        <v>117</v>
      </c>
      <c r="U59" s="8" t="s">
        <v>117</v>
      </c>
      <c r="V59" s="12" t="s">
        <v>117</v>
      </c>
      <c r="W59" s="8" t="s">
        <v>117</v>
      </c>
      <c r="X59" s="12" t="s">
        <v>117</v>
      </c>
      <c r="Y59" s="8" t="s">
        <v>117</v>
      </c>
      <c r="Z59" s="12" t="s">
        <v>117</v>
      </c>
      <c r="AA59" s="8" t="s">
        <v>117</v>
      </c>
      <c r="AB59" s="12" t="s">
        <v>117</v>
      </c>
      <c r="AC59" s="13" t="s">
        <v>117</v>
      </c>
      <c r="AD59" s="9" t="s">
        <v>117</v>
      </c>
      <c r="AE59" s="9" t="s">
        <v>117</v>
      </c>
      <c r="AF59" s="9" t="s">
        <v>117</v>
      </c>
      <c r="AG59" s="9" t="s">
        <v>117</v>
      </c>
      <c r="AH59" s="12" t="s">
        <v>117</v>
      </c>
      <c r="AI59" s="11" t="s">
        <v>117</v>
      </c>
      <c r="AJ59" s="11" t="s">
        <v>117</v>
      </c>
      <c r="AK59" s="13" t="s">
        <v>117</v>
      </c>
      <c r="AL59" s="9" t="s">
        <v>117</v>
      </c>
      <c r="AM59" s="9" t="s">
        <v>117</v>
      </c>
      <c r="AN59" s="9" t="s">
        <v>117</v>
      </c>
      <c r="AO59" s="9" t="s">
        <v>117</v>
      </c>
      <c r="AP59" s="12" t="s">
        <v>117</v>
      </c>
      <c r="AQ59" s="11" t="s">
        <v>117</v>
      </c>
      <c r="AR59" s="11" t="s">
        <v>117</v>
      </c>
      <c r="AS59" s="11" t="s">
        <v>117</v>
      </c>
    </row>
    <row r="60" spans="1:45" ht="20.2" customHeight="1">
      <c r="A60" s="4" t="s">
        <v>230</v>
      </c>
      <c r="B60" s="5" t="s">
        <v>117</v>
      </c>
      <c r="C60" s="5" t="s">
        <v>117</v>
      </c>
      <c r="D60" s="5" t="s">
        <v>117</v>
      </c>
      <c r="E60" s="6" t="s">
        <v>117</v>
      </c>
      <c r="F60" s="7" t="s">
        <v>117</v>
      </c>
      <c r="G60" s="8" t="s">
        <v>117</v>
      </c>
      <c r="H60" s="9" t="s">
        <v>117</v>
      </c>
      <c r="I60" s="9" t="s">
        <v>117</v>
      </c>
      <c r="J60" s="9" t="s">
        <v>117</v>
      </c>
      <c r="K60" s="9" t="s">
        <v>117</v>
      </c>
      <c r="L60" s="10" t="s">
        <v>117</v>
      </c>
      <c r="M60" s="126">
        <f t="shared" si="0"/>
        <v>0</v>
      </c>
      <c r="N60" s="11" t="s">
        <v>117</v>
      </c>
      <c r="O60" s="8" t="s">
        <v>117</v>
      </c>
      <c r="P60" s="12" t="s">
        <v>117</v>
      </c>
      <c r="Q60" s="8" t="s">
        <v>117</v>
      </c>
      <c r="R60" s="12" t="s">
        <v>117</v>
      </c>
      <c r="S60" s="8" t="s">
        <v>117</v>
      </c>
      <c r="T60" s="12" t="s">
        <v>117</v>
      </c>
      <c r="U60" s="8" t="s">
        <v>117</v>
      </c>
      <c r="V60" s="12" t="s">
        <v>117</v>
      </c>
      <c r="W60" s="8" t="s">
        <v>117</v>
      </c>
      <c r="X60" s="12" t="s">
        <v>117</v>
      </c>
      <c r="Y60" s="8" t="s">
        <v>117</v>
      </c>
      <c r="Z60" s="12" t="s">
        <v>117</v>
      </c>
      <c r="AA60" s="8" t="s">
        <v>117</v>
      </c>
      <c r="AB60" s="12" t="s">
        <v>117</v>
      </c>
      <c r="AC60" s="13" t="s">
        <v>117</v>
      </c>
      <c r="AD60" s="9" t="s">
        <v>117</v>
      </c>
      <c r="AE60" s="9" t="s">
        <v>117</v>
      </c>
      <c r="AF60" s="9" t="s">
        <v>117</v>
      </c>
      <c r="AG60" s="9" t="s">
        <v>117</v>
      </c>
      <c r="AH60" s="12" t="s">
        <v>117</v>
      </c>
      <c r="AI60" s="11" t="s">
        <v>117</v>
      </c>
      <c r="AJ60" s="11" t="s">
        <v>117</v>
      </c>
      <c r="AK60" s="13" t="s">
        <v>117</v>
      </c>
      <c r="AL60" s="9" t="s">
        <v>117</v>
      </c>
      <c r="AM60" s="9" t="s">
        <v>117</v>
      </c>
      <c r="AN60" s="9" t="s">
        <v>117</v>
      </c>
      <c r="AO60" s="9" t="s">
        <v>117</v>
      </c>
      <c r="AP60" s="12" t="s">
        <v>117</v>
      </c>
      <c r="AQ60" s="11" t="s">
        <v>117</v>
      </c>
      <c r="AR60" s="11" t="s">
        <v>117</v>
      </c>
      <c r="AS60" s="11" t="s">
        <v>117</v>
      </c>
    </row>
    <row r="61" spans="1:45" ht="20.2" customHeight="1">
      <c r="A61" s="4" t="s">
        <v>231</v>
      </c>
      <c r="B61" s="5" t="s">
        <v>117</v>
      </c>
      <c r="C61" s="5" t="s">
        <v>117</v>
      </c>
      <c r="D61" s="5" t="s">
        <v>117</v>
      </c>
      <c r="E61" s="6" t="s">
        <v>117</v>
      </c>
      <c r="F61" s="7" t="s">
        <v>117</v>
      </c>
      <c r="G61" s="8" t="s">
        <v>117</v>
      </c>
      <c r="H61" s="9" t="s">
        <v>117</v>
      </c>
      <c r="I61" s="9" t="s">
        <v>117</v>
      </c>
      <c r="J61" s="9" t="s">
        <v>117</v>
      </c>
      <c r="K61" s="9" t="s">
        <v>117</v>
      </c>
      <c r="L61" s="10" t="s">
        <v>117</v>
      </c>
      <c r="M61" s="126">
        <f t="shared" si="0"/>
        <v>0</v>
      </c>
      <c r="N61" s="11" t="s">
        <v>117</v>
      </c>
      <c r="O61" s="8" t="s">
        <v>117</v>
      </c>
      <c r="P61" s="12" t="s">
        <v>117</v>
      </c>
      <c r="Q61" s="8" t="s">
        <v>117</v>
      </c>
      <c r="R61" s="12" t="s">
        <v>117</v>
      </c>
      <c r="S61" s="8" t="s">
        <v>117</v>
      </c>
      <c r="T61" s="12" t="s">
        <v>117</v>
      </c>
      <c r="U61" s="8" t="s">
        <v>117</v>
      </c>
      <c r="V61" s="12" t="s">
        <v>117</v>
      </c>
      <c r="W61" s="8" t="s">
        <v>117</v>
      </c>
      <c r="X61" s="12" t="s">
        <v>117</v>
      </c>
      <c r="Y61" s="8" t="s">
        <v>117</v>
      </c>
      <c r="Z61" s="12" t="s">
        <v>117</v>
      </c>
      <c r="AA61" s="8" t="s">
        <v>117</v>
      </c>
      <c r="AB61" s="12" t="s">
        <v>117</v>
      </c>
      <c r="AC61" s="13" t="s">
        <v>117</v>
      </c>
      <c r="AD61" s="9" t="s">
        <v>117</v>
      </c>
      <c r="AE61" s="9" t="s">
        <v>117</v>
      </c>
      <c r="AF61" s="9" t="s">
        <v>117</v>
      </c>
      <c r="AG61" s="9" t="s">
        <v>117</v>
      </c>
      <c r="AH61" s="12" t="s">
        <v>117</v>
      </c>
      <c r="AI61" s="11" t="s">
        <v>117</v>
      </c>
      <c r="AJ61" s="11" t="s">
        <v>117</v>
      </c>
      <c r="AK61" s="13" t="s">
        <v>117</v>
      </c>
      <c r="AL61" s="9" t="s">
        <v>117</v>
      </c>
      <c r="AM61" s="9" t="s">
        <v>117</v>
      </c>
      <c r="AN61" s="9" t="s">
        <v>117</v>
      </c>
      <c r="AO61" s="9" t="s">
        <v>117</v>
      </c>
      <c r="AP61" s="12" t="s">
        <v>117</v>
      </c>
      <c r="AQ61" s="11" t="s">
        <v>117</v>
      </c>
      <c r="AR61" s="11" t="s">
        <v>117</v>
      </c>
      <c r="AS61" s="11" t="s">
        <v>117</v>
      </c>
    </row>
    <row r="62" spans="1:45" ht="20.2" customHeight="1">
      <c r="A62" s="4" t="s">
        <v>232</v>
      </c>
      <c r="B62" s="5" t="s">
        <v>117</v>
      </c>
      <c r="C62" s="5" t="s">
        <v>117</v>
      </c>
      <c r="D62" s="5" t="s">
        <v>117</v>
      </c>
      <c r="E62" s="6" t="s">
        <v>117</v>
      </c>
      <c r="F62" s="7" t="s">
        <v>117</v>
      </c>
      <c r="G62" s="8" t="s">
        <v>117</v>
      </c>
      <c r="H62" s="9" t="s">
        <v>117</v>
      </c>
      <c r="I62" s="9" t="s">
        <v>117</v>
      </c>
      <c r="J62" s="9" t="s">
        <v>117</v>
      </c>
      <c r="K62" s="9" t="s">
        <v>117</v>
      </c>
      <c r="L62" s="10" t="s">
        <v>117</v>
      </c>
      <c r="M62" s="126">
        <f t="shared" si="0"/>
        <v>0</v>
      </c>
      <c r="N62" s="11" t="s">
        <v>117</v>
      </c>
      <c r="O62" s="8" t="s">
        <v>117</v>
      </c>
      <c r="P62" s="12" t="s">
        <v>117</v>
      </c>
      <c r="Q62" s="8" t="s">
        <v>117</v>
      </c>
      <c r="R62" s="12" t="s">
        <v>117</v>
      </c>
      <c r="S62" s="8" t="s">
        <v>117</v>
      </c>
      <c r="T62" s="12" t="s">
        <v>117</v>
      </c>
      <c r="U62" s="8" t="s">
        <v>117</v>
      </c>
      <c r="V62" s="12" t="s">
        <v>117</v>
      </c>
      <c r="W62" s="8" t="s">
        <v>117</v>
      </c>
      <c r="X62" s="12" t="s">
        <v>117</v>
      </c>
      <c r="Y62" s="8" t="s">
        <v>117</v>
      </c>
      <c r="Z62" s="12" t="s">
        <v>117</v>
      </c>
      <c r="AA62" s="8" t="s">
        <v>117</v>
      </c>
      <c r="AB62" s="12" t="s">
        <v>117</v>
      </c>
      <c r="AC62" s="13" t="s">
        <v>117</v>
      </c>
      <c r="AD62" s="9" t="s">
        <v>117</v>
      </c>
      <c r="AE62" s="9" t="s">
        <v>117</v>
      </c>
      <c r="AF62" s="9" t="s">
        <v>117</v>
      </c>
      <c r="AG62" s="9" t="s">
        <v>117</v>
      </c>
      <c r="AH62" s="12" t="s">
        <v>117</v>
      </c>
      <c r="AI62" s="11" t="s">
        <v>117</v>
      </c>
      <c r="AJ62" s="11" t="s">
        <v>117</v>
      </c>
      <c r="AK62" s="13" t="s">
        <v>117</v>
      </c>
      <c r="AL62" s="9" t="s">
        <v>117</v>
      </c>
      <c r="AM62" s="9" t="s">
        <v>117</v>
      </c>
      <c r="AN62" s="9" t="s">
        <v>117</v>
      </c>
      <c r="AO62" s="9" t="s">
        <v>117</v>
      </c>
      <c r="AP62" s="12" t="s">
        <v>117</v>
      </c>
      <c r="AQ62" s="11" t="s">
        <v>117</v>
      </c>
      <c r="AR62" s="11" t="s">
        <v>117</v>
      </c>
      <c r="AS62" s="11" t="s">
        <v>117</v>
      </c>
    </row>
    <row r="63" spans="1:45" ht="20.2" customHeight="1">
      <c r="A63" s="4" t="s">
        <v>233</v>
      </c>
      <c r="B63" s="5" t="s">
        <v>117</v>
      </c>
      <c r="C63" s="5" t="s">
        <v>117</v>
      </c>
      <c r="D63" s="5" t="s">
        <v>117</v>
      </c>
      <c r="E63" s="6" t="s">
        <v>117</v>
      </c>
      <c r="F63" s="7" t="s">
        <v>117</v>
      </c>
      <c r="G63" s="8" t="s">
        <v>117</v>
      </c>
      <c r="H63" s="9" t="s">
        <v>117</v>
      </c>
      <c r="I63" s="9" t="s">
        <v>117</v>
      </c>
      <c r="J63" s="9" t="s">
        <v>117</v>
      </c>
      <c r="K63" s="9" t="s">
        <v>117</v>
      </c>
      <c r="L63" s="10" t="s">
        <v>117</v>
      </c>
      <c r="M63" s="126">
        <f t="shared" si="0"/>
        <v>0</v>
      </c>
      <c r="N63" s="11" t="s">
        <v>117</v>
      </c>
      <c r="O63" s="8" t="s">
        <v>117</v>
      </c>
      <c r="P63" s="12" t="s">
        <v>117</v>
      </c>
      <c r="Q63" s="8" t="s">
        <v>117</v>
      </c>
      <c r="R63" s="12" t="s">
        <v>117</v>
      </c>
      <c r="S63" s="8" t="s">
        <v>117</v>
      </c>
      <c r="T63" s="12" t="s">
        <v>117</v>
      </c>
      <c r="U63" s="8" t="s">
        <v>117</v>
      </c>
      <c r="V63" s="12" t="s">
        <v>117</v>
      </c>
      <c r="W63" s="8" t="s">
        <v>117</v>
      </c>
      <c r="X63" s="12" t="s">
        <v>117</v>
      </c>
      <c r="Y63" s="8" t="s">
        <v>117</v>
      </c>
      <c r="Z63" s="12" t="s">
        <v>117</v>
      </c>
      <c r="AA63" s="8" t="s">
        <v>117</v>
      </c>
      <c r="AB63" s="12" t="s">
        <v>117</v>
      </c>
      <c r="AC63" s="13" t="s">
        <v>117</v>
      </c>
      <c r="AD63" s="9" t="s">
        <v>117</v>
      </c>
      <c r="AE63" s="9" t="s">
        <v>117</v>
      </c>
      <c r="AF63" s="9" t="s">
        <v>117</v>
      </c>
      <c r="AG63" s="9" t="s">
        <v>117</v>
      </c>
      <c r="AH63" s="12" t="s">
        <v>117</v>
      </c>
      <c r="AI63" s="11" t="s">
        <v>117</v>
      </c>
      <c r="AJ63" s="11" t="s">
        <v>117</v>
      </c>
      <c r="AK63" s="13" t="s">
        <v>117</v>
      </c>
      <c r="AL63" s="9" t="s">
        <v>117</v>
      </c>
      <c r="AM63" s="9" t="s">
        <v>117</v>
      </c>
      <c r="AN63" s="9" t="s">
        <v>117</v>
      </c>
      <c r="AO63" s="9" t="s">
        <v>117</v>
      </c>
      <c r="AP63" s="12" t="s">
        <v>117</v>
      </c>
      <c r="AQ63" s="11" t="s">
        <v>117</v>
      </c>
      <c r="AR63" s="11" t="s">
        <v>117</v>
      </c>
      <c r="AS63" s="11" t="s">
        <v>117</v>
      </c>
    </row>
    <row r="64" spans="1:45" ht="20.2" customHeight="1">
      <c r="A64" s="4" t="s">
        <v>234</v>
      </c>
      <c r="B64" s="5" t="s">
        <v>117</v>
      </c>
      <c r="C64" s="5" t="s">
        <v>117</v>
      </c>
      <c r="D64" s="5" t="s">
        <v>117</v>
      </c>
      <c r="E64" s="6" t="s">
        <v>117</v>
      </c>
      <c r="F64" s="7" t="s">
        <v>117</v>
      </c>
      <c r="G64" s="8" t="s">
        <v>117</v>
      </c>
      <c r="H64" s="9" t="s">
        <v>117</v>
      </c>
      <c r="I64" s="9" t="s">
        <v>117</v>
      </c>
      <c r="J64" s="9" t="s">
        <v>117</v>
      </c>
      <c r="K64" s="9" t="s">
        <v>117</v>
      </c>
      <c r="L64" s="10" t="s">
        <v>117</v>
      </c>
      <c r="M64" s="126">
        <f t="shared" si="0"/>
        <v>0</v>
      </c>
      <c r="N64" s="11" t="s">
        <v>117</v>
      </c>
      <c r="O64" s="8" t="s">
        <v>117</v>
      </c>
      <c r="P64" s="12" t="s">
        <v>117</v>
      </c>
      <c r="Q64" s="8" t="s">
        <v>117</v>
      </c>
      <c r="R64" s="12" t="s">
        <v>117</v>
      </c>
      <c r="S64" s="8" t="s">
        <v>117</v>
      </c>
      <c r="T64" s="12" t="s">
        <v>117</v>
      </c>
      <c r="U64" s="8" t="s">
        <v>117</v>
      </c>
      <c r="V64" s="12" t="s">
        <v>117</v>
      </c>
      <c r="W64" s="8" t="s">
        <v>117</v>
      </c>
      <c r="X64" s="12" t="s">
        <v>117</v>
      </c>
      <c r="Y64" s="8" t="s">
        <v>117</v>
      </c>
      <c r="Z64" s="12" t="s">
        <v>117</v>
      </c>
      <c r="AA64" s="8" t="s">
        <v>117</v>
      </c>
      <c r="AB64" s="12" t="s">
        <v>117</v>
      </c>
      <c r="AC64" s="13" t="s">
        <v>117</v>
      </c>
      <c r="AD64" s="9" t="s">
        <v>117</v>
      </c>
      <c r="AE64" s="9" t="s">
        <v>117</v>
      </c>
      <c r="AF64" s="9" t="s">
        <v>117</v>
      </c>
      <c r="AG64" s="9" t="s">
        <v>117</v>
      </c>
      <c r="AH64" s="12" t="s">
        <v>117</v>
      </c>
      <c r="AI64" s="11" t="s">
        <v>117</v>
      </c>
      <c r="AJ64" s="11" t="s">
        <v>117</v>
      </c>
      <c r="AK64" s="13" t="s">
        <v>117</v>
      </c>
      <c r="AL64" s="9" t="s">
        <v>117</v>
      </c>
      <c r="AM64" s="9" t="s">
        <v>117</v>
      </c>
      <c r="AN64" s="9" t="s">
        <v>117</v>
      </c>
      <c r="AO64" s="9" t="s">
        <v>117</v>
      </c>
      <c r="AP64" s="12" t="s">
        <v>117</v>
      </c>
      <c r="AQ64" s="11" t="s">
        <v>117</v>
      </c>
      <c r="AR64" s="11" t="s">
        <v>117</v>
      </c>
      <c r="AS64" s="11" t="s">
        <v>117</v>
      </c>
    </row>
    <row r="65" spans="1:45" ht="20.2" customHeight="1">
      <c r="A65" s="4" t="s">
        <v>103</v>
      </c>
      <c r="B65" s="5" t="s">
        <v>117</v>
      </c>
      <c r="C65" s="5" t="s">
        <v>117</v>
      </c>
      <c r="D65" s="5" t="s">
        <v>117</v>
      </c>
      <c r="E65" s="6" t="s">
        <v>117</v>
      </c>
      <c r="F65" s="7" t="s">
        <v>117</v>
      </c>
      <c r="G65" s="8" t="s">
        <v>117</v>
      </c>
      <c r="H65" s="9" t="s">
        <v>117</v>
      </c>
      <c r="I65" s="9" t="s">
        <v>117</v>
      </c>
      <c r="J65" s="9" t="s">
        <v>117</v>
      </c>
      <c r="K65" s="9" t="s">
        <v>117</v>
      </c>
      <c r="L65" s="10" t="s">
        <v>117</v>
      </c>
      <c r="M65" s="126">
        <f t="shared" si="0"/>
        <v>0</v>
      </c>
      <c r="N65" s="11" t="s">
        <v>117</v>
      </c>
      <c r="O65" s="8" t="s">
        <v>117</v>
      </c>
      <c r="P65" s="12" t="s">
        <v>117</v>
      </c>
      <c r="Q65" s="8" t="s">
        <v>117</v>
      </c>
      <c r="R65" s="12" t="s">
        <v>117</v>
      </c>
      <c r="S65" s="8" t="s">
        <v>117</v>
      </c>
      <c r="T65" s="12" t="s">
        <v>117</v>
      </c>
      <c r="U65" s="8" t="s">
        <v>117</v>
      </c>
      <c r="V65" s="12" t="s">
        <v>117</v>
      </c>
      <c r="W65" s="8" t="s">
        <v>117</v>
      </c>
      <c r="X65" s="12" t="s">
        <v>117</v>
      </c>
      <c r="Y65" s="8" t="s">
        <v>117</v>
      </c>
      <c r="Z65" s="12" t="s">
        <v>117</v>
      </c>
      <c r="AA65" s="8" t="s">
        <v>117</v>
      </c>
      <c r="AB65" s="12" t="s">
        <v>117</v>
      </c>
      <c r="AC65" s="13" t="s">
        <v>117</v>
      </c>
      <c r="AD65" s="9" t="s">
        <v>117</v>
      </c>
      <c r="AE65" s="9" t="s">
        <v>117</v>
      </c>
      <c r="AF65" s="9" t="s">
        <v>117</v>
      </c>
      <c r="AG65" s="9" t="s">
        <v>117</v>
      </c>
      <c r="AH65" s="12" t="s">
        <v>117</v>
      </c>
      <c r="AI65" s="11" t="s">
        <v>117</v>
      </c>
      <c r="AJ65" s="11" t="s">
        <v>117</v>
      </c>
      <c r="AK65" s="13" t="s">
        <v>117</v>
      </c>
      <c r="AL65" s="9" t="s">
        <v>117</v>
      </c>
      <c r="AM65" s="9" t="s">
        <v>117</v>
      </c>
      <c r="AN65" s="9" t="s">
        <v>117</v>
      </c>
      <c r="AO65" s="9" t="s">
        <v>117</v>
      </c>
      <c r="AP65" s="12" t="s">
        <v>117</v>
      </c>
      <c r="AQ65" s="11" t="s">
        <v>117</v>
      </c>
      <c r="AR65" s="11" t="s">
        <v>117</v>
      </c>
      <c r="AS65" s="11" t="s">
        <v>117</v>
      </c>
    </row>
    <row r="66" spans="1:45" ht="20.2" customHeight="1">
      <c r="A66" s="4" t="s">
        <v>104</v>
      </c>
      <c r="B66" s="5" t="s">
        <v>117</v>
      </c>
      <c r="C66" s="5" t="s">
        <v>117</v>
      </c>
      <c r="D66" s="5" t="s">
        <v>117</v>
      </c>
      <c r="E66" s="6" t="s">
        <v>117</v>
      </c>
      <c r="F66" s="7" t="s">
        <v>117</v>
      </c>
      <c r="G66" s="8" t="s">
        <v>117</v>
      </c>
      <c r="H66" s="9" t="s">
        <v>117</v>
      </c>
      <c r="I66" s="9" t="s">
        <v>117</v>
      </c>
      <c r="J66" s="9" t="s">
        <v>117</v>
      </c>
      <c r="K66" s="9" t="s">
        <v>117</v>
      </c>
      <c r="L66" s="10" t="s">
        <v>117</v>
      </c>
      <c r="M66" s="126">
        <f t="shared" si="0"/>
        <v>0</v>
      </c>
      <c r="N66" s="11" t="s">
        <v>117</v>
      </c>
      <c r="O66" s="8" t="s">
        <v>117</v>
      </c>
      <c r="P66" s="12" t="s">
        <v>117</v>
      </c>
      <c r="Q66" s="8" t="s">
        <v>117</v>
      </c>
      <c r="R66" s="12" t="s">
        <v>117</v>
      </c>
      <c r="S66" s="8" t="s">
        <v>117</v>
      </c>
      <c r="T66" s="12" t="s">
        <v>117</v>
      </c>
      <c r="U66" s="8" t="s">
        <v>117</v>
      </c>
      <c r="V66" s="12" t="s">
        <v>117</v>
      </c>
      <c r="W66" s="8" t="s">
        <v>117</v>
      </c>
      <c r="X66" s="12" t="s">
        <v>117</v>
      </c>
      <c r="Y66" s="8" t="s">
        <v>117</v>
      </c>
      <c r="Z66" s="12" t="s">
        <v>117</v>
      </c>
      <c r="AA66" s="8" t="s">
        <v>117</v>
      </c>
      <c r="AB66" s="12" t="s">
        <v>117</v>
      </c>
      <c r="AC66" s="13" t="s">
        <v>117</v>
      </c>
      <c r="AD66" s="9" t="s">
        <v>117</v>
      </c>
      <c r="AE66" s="9" t="s">
        <v>117</v>
      </c>
      <c r="AF66" s="9" t="s">
        <v>117</v>
      </c>
      <c r="AG66" s="9" t="s">
        <v>117</v>
      </c>
      <c r="AH66" s="12" t="s">
        <v>117</v>
      </c>
      <c r="AI66" s="11" t="s">
        <v>117</v>
      </c>
      <c r="AJ66" s="11" t="s">
        <v>117</v>
      </c>
      <c r="AK66" s="13" t="s">
        <v>117</v>
      </c>
      <c r="AL66" s="9" t="s">
        <v>117</v>
      </c>
      <c r="AM66" s="9" t="s">
        <v>117</v>
      </c>
      <c r="AN66" s="9" t="s">
        <v>117</v>
      </c>
      <c r="AO66" s="9" t="s">
        <v>117</v>
      </c>
      <c r="AP66" s="12" t="s">
        <v>117</v>
      </c>
      <c r="AQ66" s="11" t="s">
        <v>117</v>
      </c>
      <c r="AR66" s="11" t="s">
        <v>117</v>
      </c>
      <c r="AS66" s="11" t="s">
        <v>117</v>
      </c>
    </row>
    <row r="67" spans="1:45" ht="20.2" customHeight="1">
      <c r="A67" s="4" t="s">
        <v>235</v>
      </c>
      <c r="B67" s="5" t="s">
        <v>117</v>
      </c>
      <c r="C67" s="5" t="s">
        <v>117</v>
      </c>
      <c r="D67" s="5" t="s">
        <v>117</v>
      </c>
      <c r="E67" s="6" t="s">
        <v>117</v>
      </c>
      <c r="F67" s="7" t="s">
        <v>117</v>
      </c>
      <c r="G67" s="8" t="s">
        <v>117</v>
      </c>
      <c r="H67" s="9" t="s">
        <v>117</v>
      </c>
      <c r="I67" s="9" t="s">
        <v>117</v>
      </c>
      <c r="J67" s="9" t="s">
        <v>117</v>
      </c>
      <c r="K67" s="9" t="s">
        <v>117</v>
      </c>
      <c r="L67" s="10" t="s">
        <v>117</v>
      </c>
      <c r="M67" s="126">
        <f t="shared" si="0"/>
        <v>0</v>
      </c>
      <c r="N67" s="11" t="s">
        <v>117</v>
      </c>
      <c r="O67" s="8" t="s">
        <v>117</v>
      </c>
      <c r="P67" s="12" t="s">
        <v>117</v>
      </c>
      <c r="Q67" s="8" t="s">
        <v>117</v>
      </c>
      <c r="R67" s="12" t="s">
        <v>117</v>
      </c>
      <c r="S67" s="8" t="s">
        <v>117</v>
      </c>
      <c r="T67" s="12" t="s">
        <v>117</v>
      </c>
      <c r="U67" s="8" t="s">
        <v>117</v>
      </c>
      <c r="V67" s="12" t="s">
        <v>117</v>
      </c>
      <c r="W67" s="8" t="s">
        <v>117</v>
      </c>
      <c r="X67" s="12" t="s">
        <v>117</v>
      </c>
      <c r="Y67" s="8" t="s">
        <v>117</v>
      </c>
      <c r="Z67" s="12" t="s">
        <v>117</v>
      </c>
      <c r="AA67" s="8" t="s">
        <v>117</v>
      </c>
      <c r="AB67" s="12" t="s">
        <v>117</v>
      </c>
      <c r="AC67" s="13" t="s">
        <v>117</v>
      </c>
      <c r="AD67" s="9" t="s">
        <v>117</v>
      </c>
      <c r="AE67" s="9" t="s">
        <v>117</v>
      </c>
      <c r="AF67" s="9" t="s">
        <v>117</v>
      </c>
      <c r="AG67" s="9" t="s">
        <v>117</v>
      </c>
      <c r="AH67" s="12" t="s">
        <v>117</v>
      </c>
      <c r="AI67" s="11" t="s">
        <v>117</v>
      </c>
      <c r="AJ67" s="11" t="s">
        <v>117</v>
      </c>
      <c r="AK67" s="13" t="s">
        <v>117</v>
      </c>
      <c r="AL67" s="9" t="s">
        <v>117</v>
      </c>
      <c r="AM67" s="9" t="s">
        <v>117</v>
      </c>
      <c r="AN67" s="9" t="s">
        <v>117</v>
      </c>
      <c r="AO67" s="9" t="s">
        <v>117</v>
      </c>
      <c r="AP67" s="12" t="s">
        <v>117</v>
      </c>
      <c r="AQ67" s="11" t="s">
        <v>117</v>
      </c>
      <c r="AR67" s="11" t="s">
        <v>117</v>
      </c>
      <c r="AS67" s="11" t="s">
        <v>117</v>
      </c>
    </row>
    <row r="68" spans="1:45" ht="20.2" customHeight="1">
      <c r="A68" s="4" t="s">
        <v>236</v>
      </c>
      <c r="B68" s="5" t="s">
        <v>117</v>
      </c>
      <c r="C68" s="5" t="s">
        <v>117</v>
      </c>
      <c r="D68" s="5" t="s">
        <v>117</v>
      </c>
      <c r="E68" s="6" t="s">
        <v>117</v>
      </c>
      <c r="F68" s="7" t="s">
        <v>117</v>
      </c>
      <c r="G68" s="8" t="s">
        <v>117</v>
      </c>
      <c r="H68" s="9" t="s">
        <v>117</v>
      </c>
      <c r="I68" s="9" t="s">
        <v>117</v>
      </c>
      <c r="J68" s="9" t="s">
        <v>117</v>
      </c>
      <c r="K68" s="9" t="s">
        <v>117</v>
      </c>
      <c r="L68" s="10" t="s">
        <v>117</v>
      </c>
      <c r="M68" s="126">
        <f t="shared" si="0"/>
        <v>0</v>
      </c>
      <c r="N68" s="11" t="s">
        <v>117</v>
      </c>
      <c r="O68" s="8" t="s">
        <v>117</v>
      </c>
      <c r="P68" s="12" t="s">
        <v>117</v>
      </c>
      <c r="Q68" s="8" t="s">
        <v>117</v>
      </c>
      <c r="R68" s="12" t="s">
        <v>117</v>
      </c>
      <c r="S68" s="8" t="s">
        <v>117</v>
      </c>
      <c r="T68" s="12" t="s">
        <v>117</v>
      </c>
      <c r="U68" s="8" t="s">
        <v>117</v>
      </c>
      <c r="V68" s="12" t="s">
        <v>117</v>
      </c>
      <c r="W68" s="8" t="s">
        <v>117</v>
      </c>
      <c r="X68" s="12" t="s">
        <v>117</v>
      </c>
      <c r="Y68" s="8" t="s">
        <v>117</v>
      </c>
      <c r="Z68" s="12" t="s">
        <v>117</v>
      </c>
      <c r="AA68" s="8" t="s">
        <v>117</v>
      </c>
      <c r="AB68" s="12" t="s">
        <v>117</v>
      </c>
      <c r="AC68" s="13" t="s">
        <v>117</v>
      </c>
      <c r="AD68" s="9" t="s">
        <v>117</v>
      </c>
      <c r="AE68" s="9" t="s">
        <v>117</v>
      </c>
      <c r="AF68" s="9" t="s">
        <v>117</v>
      </c>
      <c r="AG68" s="9" t="s">
        <v>117</v>
      </c>
      <c r="AH68" s="12" t="s">
        <v>117</v>
      </c>
      <c r="AI68" s="11" t="s">
        <v>117</v>
      </c>
      <c r="AJ68" s="11" t="s">
        <v>117</v>
      </c>
      <c r="AK68" s="13" t="s">
        <v>117</v>
      </c>
      <c r="AL68" s="9" t="s">
        <v>117</v>
      </c>
      <c r="AM68" s="9" t="s">
        <v>117</v>
      </c>
      <c r="AN68" s="9" t="s">
        <v>117</v>
      </c>
      <c r="AO68" s="9" t="s">
        <v>117</v>
      </c>
      <c r="AP68" s="12" t="s">
        <v>117</v>
      </c>
      <c r="AQ68" s="11" t="s">
        <v>117</v>
      </c>
      <c r="AR68" s="11" t="s">
        <v>117</v>
      </c>
      <c r="AS68" s="11" t="s">
        <v>117</v>
      </c>
    </row>
    <row r="69" spans="1:45" ht="20.2" customHeight="1">
      <c r="A69" s="4" t="s">
        <v>237</v>
      </c>
      <c r="B69" s="5" t="s">
        <v>117</v>
      </c>
      <c r="C69" s="5" t="s">
        <v>117</v>
      </c>
      <c r="D69" s="5" t="s">
        <v>117</v>
      </c>
      <c r="E69" s="6" t="s">
        <v>117</v>
      </c>
      <c r="F69" s="7" t="s">
        <v>117</v>
      </c>
      <c r="G69" s="8" t="s">
        <v>117</v>
      </c>
      <c r="H69" s="9" t="s">
        <v>117</v>
      </c>
      <c r="I69" s="9" t="s">
        <v>117</v>
      </c>
      <c r="J69" s="9" t="s">
        <v>117</v>
      </c>
      <c r="K69" s="9" t="s">
        <v>117</v>
      </c>
      <c r="L69" s="10" t="s">
        <v>117</v>
      </c>
      <c r="M69" s="126">
        <f t="shared" si="0"/>
        <v>0</v>
      </c>
      <c r="N69" s="11" t="s">
        <v>117</v>
      </c>
      <c r="O69" s="8" t="s">
        <v>117</v>
      </c>
      <c r="P69" s="12" t="s">
        <v>117</v>
      </c>
      <c r="Q69" s="8" t="s">
        <v>117</v>
      </c>
      <c r="R69" s="12" t="s">
        <v>117</v>
      </c>
      <c r="S69" s="8" t="s">
        <v>117</v>
      </c>
      <c r="T69" s="12" t="s">
        <v>117</v>
      </c>
      <c r="U69" s="8" t="s">
        <v>117</v>
      </c>
      <c r="V69" s="12" t="s">
        <v>117</v>
      </c>
      <c r="W69" s="8" t="s">
        <v>117</v>
      </c>
      <c r="X69" s="12" t="s">
        <v>117</v>
      </c>
      <c r="Y69" s="8" t="s">
        <v>117</v>
      </c>
      <c r="Z69" s="12" t="s">
        <v>117</v>
      </c>
      <c r="AA69" s="8" t="s">
        <v>117</v>
      </c>
      <c r="AB69" s="12" t="s">
        <v>117</v>
      </c>
      <c r="AC69" s="13" t="s">
        <v>117</v>
      </c>
      <c r="AD69" s="9" t="s">
        <v>117</v>
      </c>
      <c r="AE69" s="9" t="s">
        <v>117</v>
      </c>
      <c r="AF69" s="9" t="s">
        <v>117</v>
      </c>
      <c r="AG69" s="9" t="s">
        <v>117</v>
      </c>
      <c r="AH69" s="12" t="s">
        <v>117</v>
      </c>
      <c r="AI69" s="11" t="s">
        <v>117</v>
      </c>
      <c r="AJ69" s="11" t="s">
        <v>117</v>
      </c>
      <c r="AK69" s="13" t="s">
        <v>117</v>
      </c>
      <c r="AL69" s="9" t="s">
        <v>117</v>
      </c>
      <c r="AM69" s="9" t="s">
        <v>117</v>
      </c>
      <c r="AN69" s="9" t="s">
        <v>117</v>
      </c>
      <c r="AO69" s="9" t="s">
        <v>117</v>
      </c>
      <c r="AP69" s="12" t="s">
        <v>117</v>
      </c>
      <c r="AQ69" s="11" t="s">
        <v>117</v>
      </c>
      <c r="AR69" s="11" t="s">
        <v>117</v>
      </c>
      <c r="AS69" s="11" t="s">
        <v>117</v>
      </c>
    </row>
    <row r="70" spans="1:45" ht="20.2" customHeight="1">
      <c r="A70" s="4" t="s">
        <v>238</v>
      </c>
      <c r="B70" s="5" t="s">
        <v>117</v>
      </c>
      <c r="C70" s="5" t="s">
        <v>117</v>
      </c>
      <c r="D70" s="5" t="s">
        <v>117</v>
      </c>
      <c r="E70" s="6" t="s">
        <v>117</v>
      </c>
      <c r="F70" s="7" t="s">
        <v>117</v>
      </c>
      <c r="G70" s="8" t="s">
        <v>117</v>
      </c>
      <c r="H70" s="9" t="s">
        <v>117</v>
      </c>
      <c r="I70" s="9" t="s">
        <v>117</v>
      </c>
      <c r="J70" s="9" t="s">
        <v>117</v>
      </c>
      <c r="K70" s="9" t="s">
        <v>117</v>
      </c>
      <c r="L70" s="10" t="s">
        <v>117</v>
      </c>
      <c r="M70" s="126">
        <f t="shared" si="0"/>
        <v>0</v>
      </c>
      <c r="N70" s="11" t="s">
        <v>117</v>
      </c>
      <c r="O70" s="8" t="s">
        <v>117</v>
      </c>
      <c r="P70" s="12" t="s">
        <v>117</v>
      </c>
      <c r="Q70" s="8" t="s">
        <v>117</v>
      </c>
      <c r="R70" s="12" t="s">
        <v>117</v>
      </c>
      <c r="S70" s="8" t="s">
        <v>117</v>
      </c>
      <c r="T70" s="12" t="s">
        <v>117</v>
      </c>
      <c r="U70" s="8" t="s">
        <v>117</v>
      </c>
      <c r="V70" s="12" t="s">
        <v>117</v>
      </c>
      <c r="W70" s="8" t="s">
        <v>117</v>
      </c>
      <c r="X70" s="12" t="s">
        <v>117</v>
      </c>
      <c r="Y70" s="8" t="s">
        <v>117</v>
      </c>
      <c r="Z70" s="12" t="s">
        <v>117</v>
      </c>
      <c r="AA70" s="8" t="s">
        <v>117</v>
      </c>
      <c r="AB70" s="12" t="s">
        <v>117</v>
      </c>
      <c r="AC70" s="13" t="s">
        <v>117</v>
      </c>
      <c r="AD70" s="9" t="s">
        <v>117</v>
      </c>
      <c r="AE70" s="9" t="s">
        <v>117</v>
      </c>
      <c r="AF70" s="9" t="s">
        <v>117</v>
      </c>
      <c r="AG70" s="9" t="s">
        <v>117</v>
      </c>
      <c r="AH70" s="12" t="s">
        <v>117</v>
      </c>
      <c r="AI70" s="11" t="s">
        <v>117</v>
      </c>
      <c r="AJ70" s="11" t="s">
        <v>117</v>
      </c>
      <c r="AK70" s="13" t="s">
        <v>117</v>
      </c>
      <c r="AL70" s="9" t="s">
        <v>117</v>
      </c>
      <c r="AM70" s="9" t="s">
        <v>117</v>
      </c>
      <c r="AN70" s="9" t="s">
        <v>117</v>
      </c>
      <c r="AO70" s="9" t="s">
        <v>117</v>
      </c>
      <c r="AP70" s="12" t="s">
        <v>117</v>
      </c>
      <c r="AQ70" s="11" t="s">
        <v>117</v>
      </c>
      <c r="AR70" s="11" t="s">
        <v>117</v>
      </c>
      <c r="AS70" s="11" t="s">
        <v>117</v>
      </c>
    </row>
    <row r="71" spans="1:45" ht="20.2" customHeight="1">
      <c r="A71" s="4" t="s">
        <v>239</v>
      </c>
      <c r="B71" s="5" t="s">
        <v>117</v>
      </c>
      <c r="C71" s="5" t="s">
        <v>117</v>
      </c>
      <c r="D71" s="5" t="s">
        <v>117</v>
      </c>
      <c r="E71" s="6" t="s">
        <v>117</v>
      </c>
      <c r="F71" s="7" t="s">
        <v>117</v>
      </c>
      <c r="G71" s="8" t="s">
        <v>117</v>
      </c>
      <c r="H71" s="9" t="s">
        <v>117</v>
      </c>
      <c r="I71" s="9" t="s">
        <v>117</v>
      </c>
      <c r="J71" s="9" t="s">
        <v>117</v>
      </c>
      <c r="K71" s="9" t="s">
        <v>117</v>
      </c>
      <c r="L71" s="10" t="s">
        <v>117</v>
      </c>
      <c r="M71" s="126">
        <f t="shared" si="0"/>
        <v>0</v>
      </c>
      <c r="N71" s="11" t="s">
        <v>117</v>
      </c>
      <c r="O71" s="8" t="s">
        <v>117</v>
      </c>
      <c r="P71" s="12" t="s">
        <v>117</v>
      </c>
      <c r="Q71" s="8" t="s">
        <v>117</v>
      </c>
      <c r="R71" s="12" t="s">
        <v>117</v>
      </c>
      <c r="S71" s="8" t="s">
        <v>117</v>
      </c>
      <c r="T71" s="12" t="s">
        <v>117</v>
      </c>
      <c r="U71" s="8" t="s">
        <v>117</v>
      </c>
      <c r="V71" s="12" t="s">
        <v>117</v>
      </c>
      <c r="W71" s="8" t="s">
        <v>117</v>
      </c>
      <c r="X71" s="12" t="s">
        <v>117</v>
      </c>
      <c r="Y71" s="8" t="s">
        <v>117</v>
      </c>
      <c r="Z71" s="12" t="s">
        <v>117</v>
      </c>
      <c r="AA71" s="8" t="s">
        <v>117</v>
      </c>
      <c r="AB71" s="12" t="s">
        <v>117</v>
      </c>
      <c r="AC71" s="13" t="s">
        <v>117</v>
      </c>
      <c r="AD71" s="9" t="s">
        <v>117</v>
      </c>
      <c r="AE71" s="9" t="s">
        <v>117</v>
      </c>
      <c r="AF71" s="9" t="s">
        <v>117</v>
      </c>
      <c r="AG71" s="9" t="s">
        <v>117</v>
      </c>
      <c r="AH71" s="12" t="s">
        <v>117</v>
      </c>
      <c r="AI71" s="11" t="s">
        <v>117</v>
      </c>
      <c r="AJ71" s="11" t="s">
        <v>117</v>
      </c>
      <c r="AK71" s="13" t="s">
        <v>117</v>
      </c>
      <c r="AL71" s="9" t="s">
        <v>117</v>
      </c>
      <c r="AM71" s="9" t="s">
        <v>117</v>
      </c>
      <c r="AN71" s="9" t="s">
        <v>117</v>
      </c>
      <c r="AO71" s="9" t="s">
        <v>117</v>
      </c>
      <c r="AP71" s="12" t="s">
        <v>117</v>
      </c>
      <c r="AQ71" s="11" t="s">
        <v>117</v>
      </c>
      <c r="AR71" s="11" t="s">
        <v>117</v>
      </c>
      <c r="AS71" s="11" t="s">
        <v>117</v>
      </c>
    </row>
    <row r="72" spans="1:45" ht="20.2" customHeight="1">
      <c r="A72" s="4" t="s">
        <v>240</v>
      </c>
      <c r="B72" s="5" t="s">
        <v>117</v>
      </c>
      <c r="C72" s="5" t="s">
        <v>117</v>
      </c>
      <c r="D72" s="5" t="s">
        <v>117</v>
      </c>
      <c r="E72" s="6" t="s">
        <v>117</v>
      </c>
      <c r="F72" s="7" t="s">
        <v>117</v>
      </c>
      <c r="G72" s="8" t="s">
        <v>117</v>
      </c>
      <c r="H72" s="9" t="s">
        <v>117</v>
      </c>
      <c r="I72" s="9" t="s">
        <v>117</v>
      </c>
      <c r="J72" s="9" t="s">
        <v>117</v>
      </c>
      <c r="K72" s="9" t="s">
        <v>117</v>
      </c>
      <c r="L72" s="10" t="s">
        <v>117</v>
      </c>
      <c r="M72" s="126">
        <f t="shared" ref="M72:M126" si="3">SUM(G72:L72)</f>
        <v>0</v>
      </c>
      <c r="N72" s="11" t="s">
        <v>117</v>
      </c>
      <c r="O72" s="8" t="s">
        <v>117</v>
      </c>
      <c r="P72" s="12" t="s">
        <v>117</v>
      </c>
      <c r="Q72" s="8" t="s">
        <v>117</v>
      </c>
      <c r="R72" s="12" t="s">
        <v>117</v>
      </c>
      <c r="S72" s="8" t="s">
        <v>117</v>
      </c>
      <c r="T72" s="12" t="s">
        <v>117</v>
      </c>
      <c r="U72" s="8" t="s">
        <v>117</v>
      </c>
      <c r="V72" s="12" t="s">
        <v>117</v>
      </c>
      <c r="W72" s="8" t="s">
        <v>117</v>
      </c>
      <c r="X72" s="12" t="s">
        <v>117</v>
      </c>
      <c r="Y72" s="8" t="s">
        <v>117</v>
      </c>
      <c r="Z72" s="12" t="s">
        <v>117</v>
      </c>
      <c r="AA72" s="8" t="s">
        <v>117</v>
      </c>
      <c r="AB72" s="12" t="s">
        <v>117</v>
      </c>
      <c r="AC72" s="13" t="s">
        <v>117</v>
      </c>
      <c r="AD72" s="9" t="s">
        <v>117</v>
      </c>
      <c r="AE72" s="9" t="s">
        <v>117</v>
      </c>
      <c r="AF72" s="9" t="s">
        <v>117</v>
      </c>
      <c r="AG72" s="9" t="s">
        <v>117</v>
      </c>
      <c r="AH72" s="12" t="s">
        <v>117</v>
      </c>
      <c r="AI72" s="11" t="s">
        <v>117</v>
      </c>
      <c r="AJ72" s="11" t="s">
        <v>117</v>
      </c>
      <c r="AK72" s="13" t="s">
        <v>117</v>
      </c>
      <c r="AL72" s="9" t="s">
        <v>117</v>
      </c>
      <c r="AM72" s="9" t="s">
        <v>117</v>
      </c>
      <c r="AN72" s="9" t="s">
        <v>117</v>
      </c>
      <c r="AO72" s="9" t="s">
        <v>117</v>
      </c>
      <c r="AP72" s="12" t="s">
        <v>117</v>
      </c>
      <c r="AQ72" s="11" t="s">
        <v>117</v>
      </c>
      <c r="AR72" s="11" t="s">
        <v>117</v>
      </c>
      <c r="AS72" s="11" t="s">
        <v>117</v>
      </c>
    </row>
    <row r="73" spans="1:45" ht="20.2" customHeight="1">
      <c r="A73" s="4" t="s">
        <v>241</v>
      </c>
      <c r="B73" s="5" t="s">
        <v>117</v>
      </c>
      <c r="C73" s="5" t="s">
        <v>117</v>
      </c>
      <c r="D73" s="5" t="s">
        <v>117</v>
      </c>
      <c r="E73" s="6" t="s">
        <v>117</v>
      </c>
      <c r="F73" s="7" t="s">
        <v>117</v>
      </c>
      <c r="G73" s="8" t="s">
        <v>117</v>
      </c>
      <c r="H73" s="9" t="s">
        <v>117</v>
      </c>
      <c r="I73" s="9" t="s">
        <v>117</v>
      </c>
      <c r="J73" s="9" t="s">
        <v>117</v>
      </c>
      <c r="K73" s="9" t="s">
        <v>117</v>
      </c>
      <c r="L73" s="10" t="s">
        <v>117</v>
      </c>
      <c r="M73" s="126">
        <f t="shared" si="3"/>
        <v>0</v>
      </c>
      <c r="N73" s="11" t="s">
        <v>117</v>
      </c>
      <c r="O73" s="8" t="s">
        <v>117</v>
      </c>
      <c r="P73" s="12" t="s">
        <v>117</v>
      </c>
      <c r="Q73" s="8" t="s">
        <v>117</v>
      </c>
      <c r="R73" s="12" t="s">
        <v>117</v>
      </c>
      <c r="S73" s="8" t="s">
        <v>117</v>
      </c>
      <c r="T73" s="12" t="s">
        <v>117</v>
      </c>
      <c r="U73" s="8" t="s">
        <v>117</v>
      </c>
      <c r="V73" s="12" t="s">
        <v>117</v>
      </c>
      <c r="W73" s="8" t="s">
        <v>117</v>
      </c>
      <c r="X73" s="12" t="s">
        <v>117</v>
      </c>
      <c r="Y73" s="8" t="s">
        <v>117</v>
      </c>
      <c r="Z73" s="12" t="s">
        <v>117</v>
      </c>
      <c r="AA73" s="8" t="s">
        <v>117</v>
      </c>
      <c r="AB73" s="12" t="s">
        <v>117</v>
      </c>
      <c r="AC73" s="13" t="s">
        <v>117</v>
      </c>
      <c r="AD73" s="9" t="s">
        <v>117</v>
      </c>
      <c r="AE73" s="9" t="s">
        <v>117</v>
      </c>
      <c r="AF73" s="9" t="s">
        <v>117</v>
      </c>
      <c r="AG73" s="9" t="s">
        <v>117</v>
      </c>
      <c r="AH73" s="12" t="s">
        <v>117</v>
      </c>
      <c r="AI73" s="11" t="s">
        <v>117</v>
      </c>
      <c r="AJ73" s="11" t="s">
        <v>117</v>
      </c>
      <c r="AK73" s="13" t="s">
        <v>117</v>
      </c>
      <c r="AL73" s="9" t="s">
        <v>117</v>
      </c>
      <c r="AM73" s="9" t="s">
        <v>117</v>
      </c>
      <c r="AN73" s="9" t="s">
        <v>117</v>
      </c>
      <c r="AO73" s="9" t="s">
        <v>117</v>
      </c>
      <c r="AP73" s="12" t="s">
        <v>117</v>
      </c>
      <c r="AQ73" s="11" t="s">
        <v>117</v>
      </c>
      <c r="AR73" s="11" t="s">
        <v>117</v>
      </c>
      <c r="AS73" s="11" t="s">
        <v>117</v>
      </c>
    </row>
    <row r="74" spans="1:45" ht="20.2" customHeight="1">
      <c r="A74" s="4" t="s">
        <v>242</v>
      </c>
      <c r="B74" s="5" t="s">
        <v>117</v>
      </c>
      <c r="C74" s="5" t="s">
        <v>117</v>
      </c>
      <c r="D74" s="5" t="s">
        <v>117</v>
      </c>
      <c r="E74" s="6" t="s">
        <v>117</v>
      </c>
      <c r="F74" s="7" t="s">
        <v>117</v>
      </c>
      <c r="G74" s="8" t="s">
        <v>117</v>
      </c>
      <c r="H74" s="9" t="s">
        <v>117</v>
      </c>
      <c r="I74" s="9" t="s">
        <v>117</v>
      </c>
      <c r="J74" s="9" t="s">
        <v>117</v>
      </c>
      <c r="K74" s="9" t="s">
        <v>117</v>
      </c>
      <c r="L74" s="10" t="s">
        <v>117</v>
      </c>
      <c r="M74" s="126">
        <f t="shared" si="3"/>
        <v>0</v>
      </c>
      <c r="N74" s="11" t="s">
        <v>117</v>
      </c>
      <c r="O74" s="8" t="s">
        <v>117</v>
      </c>
      <c r="P74" s="12" t="s">
        <v>117</v>
      </c>
      <c r="Q74" s="8" t="s">
        <v>117</v>
      </c>
      <c r="R74" s="12" t="s">
        <v>117</v>
      </c>
      <c r="S74" s="8" t="s">
        <v>117</v>
      </c>
      <c r="T74" s="12" t="s">
        <v>117</v>
      </c>
      <c r="U74" s="8" t="s">
        <v>117</v>
      </c>
      <c r="V74" s="12" t="s">
        <v>117</v>
      </c>
      <c r="W74" s="8" t="s">
        <v>117</v>
      </c>
      <c r="X74" s="12" t="s">
        <v>117</v>
      </c>
      <c r="Y74" s="8" t="s">
        <v>117</v>
      </c>
      <c r="Z74" s="12" t="s">
        <v>117</v>
      </c>
      <c r="AA74" s="8" t="s">
        <v>117</v>
      </c>
      <c r="AB74" s="12" t="s">
        <v>117</v>
      </c>
      <c r="AC74" s="13" t="s">
        <v>117</v>
      </c>
      <c r="AD74" s="9" t="s">
        <v>117</v>
      </c>
      <c r="AE74" s="9" t="s">
        <v>117</v>
      </c>
      <c r="AF74" s="9" t="s">
        <v>117</v>
      </c>
      <c r="AG74" s="9" t="s">
        <v>117</v>
      </c>
      <c r="AH74" s="12" t="s">
        <v>117</v>
      </c>
      <c r="AI74" s="11" t="s">
        <v>117</v>
      </c>
      <c r="AJ74" s="11" t="s">
        <v>117</v>
      </c>
      <c r="AK74" s="13" t="s">
        <v>117</v>
      </c>
      <c r="AL74" s="9" t="s">
        <v>117</v>
      </c>
      <c r="AM74" s="9" t="s">
        <v>117</v>
      </c>
      <c r="AN74" s="9" t="s">
        <v>117</v>
      </c>
      <c r="AO74" s="9" t="s">
        <v>117</v>
      </c>
      <c r="AP74" s="12" t="s">
        <v>117</v>
      </c>
      <c r="AQ74" s="11" t="s">
        <v>117</v>
      </c>
      <c r="AR74" s="11" t="s">
        <v>117</v>
      </c>
      <c r="AS74" s="11" t="s">
        <v>117</v>
      </c>
    </row>
    <row r="75" spans="1:45" ht="20.2" customHeight="1">
      <c r="A75" s="4" t="s">
        <v>243</v>
      </c>
      <c r="B75" s="5" t="s">
        <v>117</v>
      </c>
      <c r="C75" s="5" t="s">
        <v>117</v>
      </c>
      <c r="D75" s="5" t="s">
        <v>117</v>
      </c>
      <c r="E75" s="6" t="s">
        <v>117</v>
      </c>
      <c r="F75" s="7" t="s">
        <v>117</v>
      </c>
      <c r="G75" s="8" t="s">
        <v>117</v>
      </c>
      <c r="H75" s="9" t="s">
        <v>117</v>
      </c>
      <c r="I75" s="9" t="s">
        <v>117</v>
      </c>
      <c r="J75" s="9" t="s">
        <v>117</v>
      </c>
      <c r="K75" s="9" t="s">
        <v>117</v>
      </c>
      <c r="L75" s="10" t="s">
        <v>117</v>
      </c>
      <c r="M75" s="126">
        <f t="shared" si="3"/>
        <v>0</v>
      </c>
      <c r="N75" s="11" t="s">
        <v>117</v>
      </c>
      <c r="O75" s="8" t="s">
        <v>117</v>
      </c>
      <c r="P75" s="12" t="s">
        <v>117</v>
      </c>
      <c r="Q75" s="8" t="s">
        <v>117</v>
      </c>
      <c r="R75" s="12" t="s">
        <v>117</v>
      </c>
      <c r="S75" s="8" t="s">
        <v>117</v>
      </c>
      <c r="T75" s="12" t="s">
        <v>117</v>
      </c>
      <c r="U75" s="8" t="s">
        <v>117</v>
      </c>
      <c r="V75" s="12" t="s">
        <v>117</v>
      </c>
      <c r="W75" s="8" t="s">
        <v>117</v>
      </c>
      <c r="X75" s="12" t="s">
        <v>117</v>
      </c>
      <c r="Y75" s="8" t="s">
        <v>117</v>
      </c>
      <c r="Z75" s="12" t="s">
        <v>117</v>
      </c>
      <c r="AA75" s="8" t="s">
        <v>117</v>
      </c>
      <c r="AB75" s="12" t="s">
        <v>117</v>
      </c>
      <c r="AC75" s="13" t="s">
        <v>117</v>
      </c>
      <c r="AD75" s="9" t="s">
        <v>117</v>
      </c>
      <c r="AE75" s="9" t="s">
        <v>117</v>
      </c>
      <c r="AF75" s="9" t="s">
        <v>117</v>
      </c>
      <c r="AG75" s="9" t="s">
        <v>117</v>
      </c>
      <c r="AH75" s="12" t="s">
        <v>117</v>
      </c>
      <c r="AI75" s="11" t="s">
        <v>117</v>
      </c>
      <c r="AJ75" s="11" t="s">
        <v>117</v>
      </c>
      <c r="AK75" s="13" t="s">
        <v>117</v>
      </c>
      <c r="AL75" s="9" t="s">
        <v>117</v>
      </c>
      <c r="AM75" s="9" t="s">
        <v>117</v>
      </c>
      <c r="AN75" s="9" t="s">
        <v>117</v>
      </c>
      <c r="AO75" s="9" t="s">
        <v>117</v>
      </c>
      <c r="AP75" s="12" t="s">
        <v>117</v>
      </c>
      <c r="AQ75" s="11" t="s">
        <v>117</v>
      </c>
      <c r="AR75" s="11" t="s">
        <v>117</v>
      </c>
      <c r="AS75" s="11" t="s">
        <v>117</v>
      </c>
    </row>
    <row r="76" spans="1:45" ht="20.2" customHeight="1">
      <c r="A76" s="4" t="s">
        <v>244</v>
      </c>
      <c r="B76" s="5" t="s">
        <v>117</v>
      </c>
      <c r="C76" s="5" t="s">
        <v>117</v>
      </c>
      <c r="D76" s="5" t="s">
        <v>117</v>
      </c>
      <c r="E76" s="6" t="s">
        <v>117</v>
      </c>
      <c r="F76" s="7" t="s">
        <v>117</v>
      </c>
      <c r="G76" s="8" t="s">
        <v>117</v>
      </c>
      <c r="H76" s="9" t="s">
        <v>117</v>
      </c>
      <c r="I76" s="9" t="s">
        <v>117</v>
      </c>
      <c r="J76" s="9" t="s">
        <v>117</v>
      </c>
      <c r="K76" s="9" t="s">
        <v>117</v>
      </c>
      <c r="L76" s="10" t="s">
        <v>117</v>
      </c>
      <c r="M76" s="126">
        <f t="shared" si="3"/>
        <v>0</v>
      </c>
      <c r="N76" s="11" t="s">
        <v>117</v>
      </c>
      <c r="O76" s="8" t="s">
        <v>117</v>
      </c>
      <c r="P76" s="12" t="s">
        <v>117</v>
      </c>
      <c r="Q76" s="8" t="s">
        <v>117</v>
      </c>
      <c r="R76" s="12" t="s">
        <v>117</v>
      </c>
      <c r="S76" s="8" t="s">
        <v>117</v>
      </c>
      <c r="T76" s="12" t="s">
        <v>117</v>
      </c>
      <c r="U76" s="8" t="s">
        <v>117</v>
      </c>
      <c r="V76" s="12" t="s">
        <v>117</v>
      </c>
      <c r="W76" s="8" t="s">
        <v>117</v>
      </c>
      <c r="X76" s="12" t="s">
        <v>117</v>
      </c>
      <c r="Y76" s="8" t="s">
        <v>117</v>
      </c>
      <c r="Z76" s="12" t="s">
        <v>117</v>
      </c>
      <c r="AA76" s="8" t="s">
        <v>117</v>
      </c>
      <c r="AB76" s="12" t="s">
        <v>117</v>
      </c>
      <c r="AC76" s="13" t="s">
        <v>117</v>
      </c>
      <c r="AD76" s="9" t="s">
        <v>117</v>
      </c>
      <c r="AE76" s="9" t="s">
        <v>117</v>
      </c>
      <c r="AF76" s="9" t="s">
        <v>117</v>
      </c>
      <c r="AG76" s="9" t="s">
        <v>117</v>
      </c>
      <c r="AH76" s="12" t="s">
        <v>117</v>
      </c>
      <c r="AI76" s="11" t="s">
        <v>117</v>
      </c>
      <c r="AJ76" s="11" t="s">
        <v>117</v>
      </c>
      <c r="AK76" s="13" t="s">
        <v>117</v>
      </c>
      <c r="AL76" s="9" t="s">
        <v>117</v>
      </c>
      <c r="AM76" s="9" t="s">
        <v>117</v>
      </c>
      <c r="AN76" s="9" t="s">
        <v>117</v>
      </c>
      <c r="AO76" s="9" t="s">
        <v>117</v>
      </c>
      <c r="AP76" s="12" t="s">
        <v>117</v>
      </c>
      <c r="AQ76" s="11" t="s">
        <v>117</v>
      </c>
      <c r="AR76" s="11" t="s">
        <v>117</v>
      </c>
      <c r="AS76" s="11" t="s">
        <v>117</v>
      </c>
    </row>
    <row r="77" spans="1:45" ht="20.2" customHeight="1">
      <c r="A77" s="4" t="s">
        <v>245</v>
      </c>
      <c r="B77" s="5" t="s">
        <v>117</v>
      </c>
      <c r="C77" s="5" t="s">
        <v>117</v>
      </c>
      <c r="D77" s="5" t="s">
        <v>117</v>
      </c>
      <c r="E77" s="6" t="s">
        <v>117</v>
      </c>
      <c r="F77" s="7" t="s">
        <v>117</v>
      </c>
      <c r="G77" s="8" t="s">
        <v>117</v>
      </c>
      <c r="H77" s="9" t="s">
        <v>117</v>
      </c>
      <c r="I77" s="9" t="s">
        <v>117</v>
      </c>
      <c r="J77" s="9" t="s">
        <v>117</v>
      </c>
      <c r="K77" s="9" t="s">
        <v>117</v>
      </c>
      <c r="L77" s="10" t="s">
        <v>117</v>
      </c>
      <c r="M77" s="126">
        <f t="shared" si="3"/>
        <v>0</v>
      </c>
      <c r="N77" s="11" t="s">
        <v>117</v>
      </c>
      <c r="O77" s="8" t="s">
        <v>117</v>
      </c>
      <c r="P77" s="12" t="s">
        <v>117</v>
      </c>
      <c r="Q77" s="8" t="s">
        <v>117</v>
      </c>
      <c r="R77" s="12" t="s">
        <v>117</v>
      </c>
      <c r="S77" s="8" t="s">
        <v>117</v>
      </c>
      <c r="T77" s="12" t="s">
        <v>117</v>
      </c>
      <c r="U77" s="8" t="s">
        <v>117</v>
      </c>
      <c r="V77" s="12" t="s">
        <v>117</v>
      </c>
      <c r="W77" s="8" t="s">
        <v>117</v>
      </c>
      <c r="X77" s="12" t="s">
        <v>117</v>
      </c>
      <c r="Y77" s="8" t="s">
        <v>117</v>
      </c>
      <c r="Z77" s="12" t="s">
        <v>117</v>
      </c>
      <c r="AA77" s="8" t="s">
        <v>117</v>
      </c>
      <c r="AB77" s="12" t="s">
        <v>117</v>
      </c>
      <c r="AC77" s="13" t="s">
        <v>117</v>
      </c>
      <c r="AD77" s="9" t="s">
        <v>117</v>
      </c>
      <c r="AE77" s="9" t="s">
        <v>117</v>
      </c>
      <c r="AF77" s="9" t="s">
        <v>117</v>
      </c>
      <c r="AG77" s="9" t="s">
        <v>117</v>
      </c>
      <c r="AH77" s="12" t="s">
        <v>117</v>
      </c>
      <c r="AI77" s="11" t="s">
        <v>117</v>
      </c>
      <c r="AJ77" s="11" t="s">
        <v>117</v>
      </c>
      <c r="AK77" s="13" t="s">
        <v>117</v>
      </c>
      <c r="AL77" s="9" t="s">
        <v>117</v>
      </c>
      <c r="AM77" s="9" t="s">
        <v>117</v>
      </c>
      <c r="AN77" s="9" t="s">
        <v>117</v>
      </c>
      <c r="AO77" s="9" t="s">
        <v>117</v>
      </c>
      <c r="AP77" s="12" t="s">
        <v>117</v>
      </c>
      <c r="AQ77" s="11" t="s">
        <v>117</v>
      </c>
      <c r="AR77" s="11" t="s">
        <v>117</v>
      </c>
      <c r="AS77" s="11" t="s">
        <v>117</v>
      </c>
    </row>
    <row r="78" spans="1:45" ht="20.2" customHeight="1">
      <c r="A78" s="4" t="s">
        <v>246</v>
      </c>
      <c r="B78" s="5" t="s">
        <v>117</v>
      </c>
      <c r="C78" s="5" t="s">
        <v>117</v>
      </c>
      <c r="D78" s="5" t="s">
        <v>117</v>
      </c>
      <c r="E78" s="6" t="s">
        <v>117</v>
      </c>
      <c r="F78" s="7" t="s">
        <v>117</v>
      </c>
      <c r="G78" s="8" t="s">
        <v>117</v>
      </c>
      <c r="H78" s="9" t="s">
        <v>117</v>
      </c>
      <c r="I78" s="9" t="s">
        <v>117</v>
      </c>
      <c r="J78" s="9" t="s">
        <v>117</v>
      </c>
      <c r="K78" s="9" t="s">
        <v>117</v>
      </c>
      <c r="L78" s="10" t="s">
        <v>117</v>
      </c>
      <c r="M78" s="126">
        <f t="shared" si="3"/>
        <v>0</v>
      </c>
      <c r="N78" s="11" t="s">
        <v>117</v>
      </c>
      <c r="O78" s="8" t="s">
        <v>117</v>
      </c>
      <c r="P78" s="12" t="s">
        <v>117</v>
      </c>
      <c r="Q78" s="8" t="s">
        <v>117</v>
      </c>
      <c r="R78" s="12" t="s">
        <v>117</v>
      </c>
      <c r="S78" s="8" t="s">
        <v>117</v>
      </c>
      <c r="T78" s="12" t="s">
        <v>117</v>
      </c>
      <c r="U78" s="8" t="s">
        <v>117</v>
      </c>
      <c r="V78" s="12" t="s">
        <v>117</v>
      </c>
      <c r="W78" s="8" t="s">
        <v>117</v>
      </c>
      <c r="X78" s="12" t="s">
        <v>117</v>
      </c>
      <c r="Y78" s="8" t="s">
        <v>117</v>
      </c>
      <c r="Z78" s="12" t="s">
        <v>117</v>
      </c>
      <c r="AA78" s="8" t="s">
        <v>117</v>
      </c>
      <c r="AB78" s="12" t="s">
        <v>117</v>
      </c>
      <c r="AC78" s="13" t="s">
        <v>117</v>
      </c>
      <c r="AD78" s="9" t="s">
        <v>117</v>
      </c>
      <c r="AE78" s="9" t="s">
        <v>117</v>
      </c>
      <c r="AF78" s="9" t="s">
        <v>117</v>
      </c>
      <c r="AG78" s="9" t="s">
        <v>117</v>
      </c>
      <c r="AH78" s="12" t="s">
        <v>117</v>
      </c>
      <c r="AI78" s="11" t="s">
        <v>117</v>
      </c>
      <c r="AJ78" s="11" t="s">
        <v>117</v>
      </c>
      <c r="AK78" s="13" t="s">
        <v>117</v>
      </c>
      <c r="AL78" s="9" t="s">
        <v>117</v>
      </c>
      <c r="AM78" s="9" t="s">
        <v>117</v>
      </c>
      <c r="AN78" s="9" t="s">
        <v>117</v>
      </c>
      <c r="AO78" s="9" t="s">
        <v>117</v>
      </c>
      <c r="AP78" s="12" t="s">
        <v>117</v>
      </c>
      <c r="AQ78" s="11" t="s">
        <v>117</v>
      </c>
      <c r="AR78" s="11" t="s">
        <v>117</v>
      </c>
      <c r="AS78" s="11" t="s">
        <v>117</v>
      </c>
    </row>
    <row r="79" spans="1:45" ht="20.2" customHeight="1">
      <c r="A79" s="4" t="s">
        <v>247</v>
      </c>
      <c r="B79" s="5" t="s">
        <v>117</v>
      </c>
      <c r="C79" s="5" t="s">
        <v>117</v>
      </c>
      <c r="D79" s="5" t="s">
        <v>117</v>
      </c>
      <c r="E79" s="6" t="s">
        <v>117</v>
      </c>
      <c r="F79" s="7" t="s">
        <v>117</v>
      </c>
      <c r="G79" s="8" t="s">
        <v>117</v>
      </c>
      <c r="H79" s="9" t="s">
        <v>117</v>
      </c>
      <c r="I79" s="9" t="s">
        <v>117</v>
      </c>
      <c r="J79" s="9" t="s">
        <v>117</v>
      </c>
      <c r="K79" s="9" t="s">
        <v>117</v>
      </c>
      <c r="L79" s="10" t="s">
        <v>117</v>
      </c>
      <c r="M79" s="126">
        <f t="shared" si="3"/>
        <v>0</v>
      </c>
      <c r="N79" s="11" t="s">
        <v>117</v>
      </c>
      <c r="O79" s="8" t="s">
        <v>117</v>
      </c>
      <c r="P79" s="12" t="s">
        <v>117</v>
      </c>
      <c r="Q79" s="8" t="s">
        <v>117</v>
      </c>
      <c r="R79" s="12" t="s">
        <v>117</v>
      </c>
      <c r="S79" s="8" t="s">
        <v>117</v>
      </c>
      <c r="T79" s="12" t="s">
        <v>117</v>
      </c>
      <c r="U79" s="8" t="s">
        <v>117</v>
      </c>
      <c r="V79" s="12" t="s">
        <v>117</v>
      </c>
      <c r="W79" s="8" t="s">
        <v>117</v>
      </c>
      <c r="X79" s="12" t="s">
        <v>117</v>
      </c>
      <c r="Y79" s="8" t="s">
        <v>117</v>
      </c>
      <c r="Z79" s="12" t="s">
        <v>117</v>
      </c>
      <c r="AA79" s="8" t="s">
        <v>117</v>
      </c>
      <c r="AB79" s="12" t="s">
        <v>117</v>
      </c>
      <c r="AC79" s="13" t="s">
        <v>117</v>
      </c>
      <c r="AD79" s="9" t="s">
        <v>117</v>
      </c>
      <c r="AE79" s="9" t="s">
        <v>117</v>
      </c>
      <c r="AF79" s="9" t="s">
        <v>117</v>
      </c>
      <c r="AG79" s="9" t="s">
        <v>117</v>
      </c>
      <c r="AH79" s="12" t="s">
        <v>117</v>
      </c>
      <c r="AI79" s="11" t="s">
        <v>117</v>
      </c>
      <c r="AJ79" s="11" t="s">
        <v>117</v>
      </c>
      <c r="AK79" s="13" t="s">
        <v>117</v>
      </c>
      <c r="AL79" s="9" t="s">
        <v>117</v>
      </c>
      <c r="AM79" s="9" t="s">
        <v>117</v>
      </c>
      <c r="AN79" s="9" t="s">
        <v>117</v>
      </c>
      <c r="AO79" s="9" t="s">
        <v>117</v>
      </c>
      <c r="AP79" s="12" t="s">
        <v>117</v>
      </c>
      <c r="AQ79" s="11" t="s">
        <v>117</v>
      </c>
      <c r="AR79" s="11" t="s">
        <v>117</v>
      </c>
      <c r="AS79" s="11" t="s">
        <v>117</v>
      </c>
    </row>
    <row r="80" spans="1:45" ht="20.2" customHeight="1">
      <c r="A80" s="4" t="s">
        <v>248</v>
      </c>
      <c r="B80" s="5" t="s">
        <v>117</v>
      </c>
      <c r="C80" s="5" t="s">
        <v>117</v>
      </c>
      <c r="D80" s="5" t="s">
        <v>117</v>
      </c>
      <c r="E80" s="6" t="s">
        <v>117</v>
      </c>
      <c r="F80" s="7" t="s">
        <v>117</v>
      </c>
      <c r="G80" s="8" t="s">
        <v>117</v>
      </c>
      <c r="H80" s="9" t="s">
        <v>117</v>
      </c>
      <c r="I80" s="9" t="s">
        <v>117</v>
      </c>
      <c r="J80" s="9" t="s">
        <v>117</v>
      </c>
      <c r="K80" s="9" t="s">
        <v>117</v>
      </c>
      <c r="L80" s="10" t="s">
        <v>117</v>
      </c>
      <c r="M80" s="126">
        <f t="shared" si="3"/>
        <v>0</v>
      </c>
      <c r="N80" s="11" t="s">
        <v>117</v>
      </c>
      <c r="O80" s="8" t="s">
        <v>117</v>
      </c>
      <c r="P80" s="12" t="s">
        <v>117</v>
      </c>
      <c r="Q80" s="8" t="s">
        <v>117</v>
      </c>
      <c r="R80" s="12" t="s">
        <v>117</v>
      </c>
      <c r="S80" s="8" t="s">
        <v>117</v>
      </c>
      <c r="T80" s="12" t="s">
        <v>117</v>
      </c>
      <c r="U80" s="8" t="s">
        <v>117</v>
      </c>
      <c r="V80" s="12" t="s">
        <v>117</v>
      </c>
      <c r="W80" s="8" t="s">
        <v>117</v>
      </c>
      <c r="X80" s="12" t="s">
        <v>117</v>
      </c>
      <c r="Y80" s="8" t="s">
        <v>117</v>
      </c>
      <c r="Z80" s="12" t="s">
        <v>117</v>
      </c>
      <c r="AA80" s="8" t="s">
        <v>117</v>
      </c>
      <c r="AB80" s="12" t="s">
        <v>117</v>
      </c>
      <c r="AC80" s="13" t="s">
        <v>117</v>
      </c>
      <c r="AD80" s="9" t="s">
        <v>117</v>
      </c>
      <c r="AE80" s="9" t="s">
        <v>117</v>
      </c>
      <c r="AF80" s="9" t="s">
        <v>117</v>
      </c>
      <c r="AG80" s="9" t="s">
        <v>117</v>
      </c>
      <c r="AH80" s="12" t="s">
        <v>117</v>
      </c>
      <c r="AI80" s="11" t="s">
        <v>117</v>
      </c>
      <c r="AJ80" s="11" t="s">
        <v>117</v>
      </c>
      <c r="AK80" s="13" t="s">
        <v>117</v>
      </c>
      <c r="AL80" s="9" t="s">
        <v>117</v>
      </c>
      <c r="AM80" s="9" t="s">
        <v>117</v>
      </c>
      <c r="AN80" s="9" t="s">
        <v>117</v>
      </c>
      <c r="AO80" s="9" t="s">
        <v>117</v>
      </c>
      <c r="AP80" s="12" t="s">
        <v>117</v>
      </c>
      <c r="AQ80" s="11" t="s">
        <v>117</v>
      </c>
      <c r="AR80" s="11" t="s">
        <v>117</v>
      </c>
      <c r="AS80" s="11" t="s">
        <v>117</v>
      </c>
    </row>
    <row r="81" spans="1:45" ht="20.2" customHeight="1">
      <c r="A81" s="4" t="s">
        <v>249</v>
      </c>
      <c r="B81" s="5" t="s">
        <v>117</v>
      </c>
      <c r="C81" s="5" t="s">
        <v>117</v>
      </c>
      <c r="D81" s="5" t="s">
        <v>117</v>
      </c>
      <c r="E81" s="6" t="s">
        <v>117</v>
      </c>
      <c r="F81" s="7" t="s">
        <v>117</v>
      </c>
      <c r="G81" s="8" t="s">
        <v>117</v>
      </c>
      <c r="H81" s="9" t="s">
        <v>117</v>
      </c>
      <c r="I81" s="9" t="s">
        <v>117</v>
      </c>
      <c r="J81" s="9" t="s">
        <v>117</v>
      </c>
      <c r="K81" s="9" t="s">
        <v>117</v>
      </c>
      <c r="L81" s="10" t="s">
        <v>117</v>
      </c>
      <c r="M81" s="126">
        <f t="shared" si="3"/>
        <v>0</v>
      </c>
      <c r="N81" s="11" t="s">
        <v>117</v>
      </c>
      <c r="O81" s="8" t="s">
        <v>117</v>
      </c>
      <c r="P81" s="12" t="s">
        <v>117</v>
      </c>
      <c r="Q81" s="8" t="s">
        <v>117</v>
      </c>
      <c r="R81" s="12" t="s">
        <v>117</v>
      </c>
      <c r="S81" s="8" t="s">
        <v>117</v>
      </c>
      <c r="T81" s="12" t="s">
        <v>117</v>
      </c>
      <c r="U81" s="8" t="s">
        <v>117</v>
      </c>
      <c r="V81" s="12" t="s">
        <v>117</v>
      </c>
      <c r="W81" s="8" t="s">
        <v>117</v>
      </c>
      <c r="X81" s="12" t="s">
        <v>117</v>
      </c>
      <c r="Y81" s="8" t="s">
        <v>117</v>
      </c>
      <c r="Z81" s="12" t="s">
        <v>117</v>
      </c>
      <c r="AA81" s="8" t="s">
        <v>117</v>
      </c>
      <c r="AB81" s="12" t="s">
        <v>117</v>
      </c>
      <c r="AC81" s="13" t="s">
        <v>117</v>
      </c>
      <c r="AD81" s="9" t="s">
        <v>117</v>
      </c>
      <c r="AE81" s="9" t="s">
        <v>117</v>
      </c>
      <c r="AF81" s="9" t="s">
        <v>117</v>
      </c>
      <c r="AG81" s="9" t="s">
        <v>117</v>
      </c>
      <c r="AH81" s="12" t="s">
        <v>117</v>
      </c>
      <c r="AI81" s="11" t="s">
        <v>117</v>
      </c>
      <c r="AJ81" s="11" t="s">
        <v>117</v>
      </c>
      <c r="AK81" s="13" t="s">
        <v>117</v>
      </c>
      <c r="AL81" s="9" t="s">
        <v>117</v>
      </c>
      <c r="AM81" s="9" t="s">
        <v>117</v>
      </c>
      <c r="AN81" s="9" t="s">
        <v>117</v>
      </c>
      <c r="AO81" s="9" t="s">
        <v>117</v>
      </c>
      <c r="AP81" s="12" t="s">
        <v>117</v>
      </c>
      <c r="AQ81" s="11" t="s">
        <v>117</v>
      </c>
      <c r="AR81" s="11" t="s">
        <v>117</v>
      </c>
      <c r="AS81" s="11" t="s">
        <v>117</v>
      </c>
    </row>
    <row r="82" spans="1:45" ht="20.2" customHeight="1">
      <c r="A82" s="4" t="s">
        <v>250</v>
      </c>
      <c r="B82" s="5" t="s">
        <v>117</v>
      </c>
      <c r="C82" s="5" t="s">
        <v>117</v>
      </c>
      <c r="D82" s="5" t="s">
        <v>117</v>
      </c>
      <c r="E82" s="6" t="s">
        <v>117</v>
      </c>
      <c r="F82" s="7" t="s">
        <v>117</v>
      </c>
      <c r="G82" s="8" t="s">
        <v>117</v>
      </c>
      <c r="H82" s="9" t="s">
        <v>117</v>
      </c>
      <c r="I82" s="9" t="s">
        <v>117</v>
      </c>
      <c r="J82" s="9" t="s">
        <v>117</v>
      </c>
      <c r="K82" s="9" t="s">
        <v>117</v>
      </c>
      <c r="L82" s="10" t="s">
        <v>117</v>
      </c>
      <c r="M82" s="126">
        <f t="shared" si="3"/>
        <v>0</v>
      </c>
      <c r="N82" s="11" t="s">
        <v>117</v>
      </c>
      <c r="O82" s="8" t="s">
        <v>117</v>
      </c>
      <c r="P82" s="12" t="s">
        <v>117</v>
      </c>
      <c r="Q82" s="8" t="s">
        <v>117</v>
      </c>
      <c r="R82" s="12" t="s">
        <v>117</v>
      </c>
      <c r="S82" s="8" t="s">
        <v>117</v>
      </c>
      <c r="T82" s="12" t="s">
        <v>117</v>
      </c>
      <c r="U82" s="8" t="s">
        <v>117</v>
      </c>
      <c r="V82" s="12" t="s">
        <v>117</v>
      </c>
      <c r="W82" s="8" t="s">
        <v>117</v>
      </c>
      <c r="X82" s="12" t="s">
        <v>117</v>
      </c>
      <c r="Y82" s="8" t="s">
        <v>117</v>
      </c>
      <c r="Z82" s="12" t="s">
        <v>117</v>
      </c>
      <c r="AA82" s="8" t="s">
        <v>117</v>
      </c>
      <c r="AB82" s="12" t="s">
        <v>117</v>
      </c>
      <c r="AC82" s="13" t="s">
        <v>117</v>
      </c>
      <c r="AD82" s="9" t="s">
        <v>117</v>
      </c>
      <c r="AE82" s="9" t="s">
        <v>117</v>
      </c>
      <c r="AF82" s="9" t="s">
        <v>117</v>
      </c>
      <c r="AG82" s="9" t="s">
        <v>117</v>
      </c>
      <c r="AH82" s="12" t="s">
        <v>117</v>
      </c>
      <c r="AI82" s="11" t="s">
        <v>117</v>
      </c>
      <c r="AJ82" s="11" t="s">
        <v>117</v>
      </c>
      <c r="AK82" s="13" t="s">
        <v>117</v>
      </c>
      <c r="AL82" s="9" t="s">
        <v>117</v>
      </c>
      <c r="AM82" s="9" t="s">
        <v>117</v>
      </c>
      <c r="AN82" s="9" t="s">
        <v>117</v>
      </c>
      <c r="AO82" s="9" t="s">
        <v>117</v>
      </c>
      <c r="AP82" s="12" t="s">
        <v>117</v>
      </c>
      <c r="AQ82" s="11" t="s">
        <v>117</v>
      </c>
      <c r="AR82" s="11" t="s">
        <v>117</v>
      </c>
      <c r="AS82" s="11" t="s">
        <v>117</v>
      </c>
    </row>
    <row r="83" spans="1:45" ht="20.2" customHeight="1">
      <c r="A83" s="4" t="s">
        <v>251</v>
      </c>
      <c r="B83" s="5" t="s">
        <v>117</v>
      </c>
      <c r="C83" s="5" t="s">
        <v>117</v>
      </c>
      <c r="D83" s="5" t="s">
        <v>117</v>
      </c>
      <c r="E83" s="6" t="s">
        <v>117</v>
      </c>
      <c r="F83" s="7" t="s">
        <v>117</v>
      </c>
      <c r="G83" s="8" t="s">
        <v>117</v>
      </c>
      <c r="H83" s="9" t="s">
        <v>117</v>
      </c>
      <c r="I83" s="9" t="s">
        <v>117</v>
      </c>
      <c r="J83" s="9" t="s">
        <v>117</v>
      </c>
      <c r="K83" s="9" t="s">
        <v>117</v>
      </c>
      <c r="L83" s="10" t="s">
        <v>117</v>
      </c>
      <c r="M83" s="126">
        <f t="shared" si="3"/>
        <v>0</v>
      </c>
      <c r="N83" s="11" t="s">
        <v>117</v>
      </c>
      <c r="O83" s="8" t="s">
        <v>117</v>
      </c>
      <c r="P83" s="12" t="s">
        <v>117</v>
      </c>
      <c r="Q83" s="8" t="s">
        <v>117</v>
      </c>
      <c r="R83" s="12" t="s">
        <v>117</v>
      </c>
      <c r="S83" s="8" t="s">
        <v>117</v>
      </c>
      <c r="T83" s="12" t="s">
        <v>117</v>
      </c>
      <c r="U83" s="8" t="s">
        <v>117</v>
      </c>
      <c r="V83" s="12" t="s">
        <v>117</v>
      </c>
      <c r="W83" s="8" t="s">
        <v>117</v>
      </c>
      <c r="X83" s="12" t="s">
        <v>117</v>
      </c>
      <c r="Y83" s="8" t="s">
        <v>117</v>
      </c>
      <c r="Z83" s="12" t="s">
        <v>117</v>
      </c>
      <c r="AA83" s="8" t="s">
        <v>117</v>
      </c>
      <c r="AB83" s="12" t="s">
        <v>117</v>
      </c>
      <c r="AC83" s="13" t="s">
        <v>117</v>
      </c>
      <c r="AD83" s="9" t="s">
        <v>117</v>
      </c>
      <c r="AE83" s="9" t="s">
        <v>117</v>
      </c>
      <c r="AF83" s="9" t="s">
        <v>117</v>
      </c>
      <c r="AG83" s="9" t="s">
        <v>117</v>
      </c>
      <c r="AH83" s="12" t="s">
        <v>117</v>
      </c>
      <c r="AI83" s="11" t="s">
        <v>117</v>
      </c>
      <c r="AJ83" s="11" t="s">
        <v>117</v>
      </c>
      <c r="AK83" s="13" t="s">
        <v>117</v>
      </c>
      <c r="AL83" s="9" t="s">
        <v>117</v>
      </c>
      <c r="AM83" s="9" t="s">
        <v>117</v>
      </c>
      <c r="AN83" s="9" t="s">
        <v>117</v>
      </c>
      <c r="AO83" s="9" t="s">
        <v>117</v>
      </c>
      <c r="AP83" s="12" t="s">
        <v>117</v>
      </c>
      <c r="AQ83" s="11" t="s">
        <v>117</v>
      </c>
      <c r="AR83" s="11" t="s">
        <v>117</v>
      </c>
      <c r="AS83" s="11" t="s">
        <v>117</v>
      </c>
    </row>
    <row r="84" spans="1:45" ht="20.2" customHeight="1">
      <c r="A84" s="4" t="s">
        <v>252</v>
      </c>
      <c r="B84" s="5" t="s">
        <v>117</v>
      </c>
      <c r="C84" s="5" t="s">
        <v>117</v>
      </c>
      <c r="D84" s="5" t="s">
        <v>117</v>
      </c>
      <c r="E84" s="6" t="s">
        <v>117</v>
      </c>
      <c r="F84" s="7" t="s">
        <v>117</v>
      </c>
      <c r="G84" s="8" t="s">
        <v>117</v>
      </c>
      <c r="H84" s="9" t="s">
        <v>117</v>
      </c>
      <c r="I84" s="9" t="s">
        <v>117</v>
      </c>
      <c r="J84" s="9" t="s">
        <v>117</v>
      </c>
      <c r="K84" s="9" t="s">
        <v>117</v>
      </c>
      <c r="L84" s="10" t="s">
        <v>117</v>
      </c>
      <c r="M84" s="126">
        <f t="shared" si="3"/>
        <v>0</v>
      </c>
      <c r="N84" s="11" t="s">
        <v>117</v>
      </c>
      <c r="O84" s="8" t="s">
        <v>117</v>
      </c>
      <c r="P84" s="12" t="s">
        <v>117</v>
      </c>
      <c r="Q84" s="8" t="s">
        <v>117</v>
      </c>
      <c r="R84" s="12" t="s">
        <v>117</v>
      </c>
      <c r="S84" s="8" t="s">
        <v>117</v>
      </c>
      <c r="T84" s="12" t="s">
        <v>117</v>
      </c>
      <c r="U84" s="8" t="s">
        <v>117</v>
      </c>
      <c r="V84" s="12" t="s">
        <v>117</v>
      </c>
      <c r="W84" s="8" t="s">
        <v>117</v>
      </c>
      <c r="X84" s="12" t="s">
        <v>117</v>
      </c>
      <c r="Y84" s="8" t="s">
        <v>117</v>
      </c>
      <c r="Z84" s="12" t="s">
        <v>117</v>
      </c>
      <c r="AA84" s="8" t="s">
        <v>117</v>
      </c>
      <c r="AB84" s="12" t="s">
        <v>117</v>
      </c>
      <c r="AC84" s="13" t="s">
        <v>117</v>
      </c>
      <c r="AD84" s="9" t="s">
        <v>117</v>
      </c>
      <c r="AE84" s="9" t="s">
        <v>117</v>
      </c>
      <c r="AF84" s="9" t="s">
        <v>117</v>
      </c>
      <c r="AG84" s="9" t="s">
        <v>117</v>
      </c>
      <c r="AH84" s="12" t="s">
        <v>117</v>
      </c>
      <c r="AI84" s="11" t="s">
        <v>117</v>
      </c>
      <c r="AJ84" s="11" t="s">
        <v>117</v>
      </c>
      <c r="AK84" s="13" t="s">
        <v>117</v>
      </c>
      <c r="AL84" s="9" t="s">
        <v>117</v>
      </c>
      <c r="AM84" s="9" t="s">
        <v>117</v>
      </c>
      <c r="AN84" s="9" t="s">
        <v>117</v>
      </c>
      <c r="AO84" s="9" t="s">
        <v>117</v>
      </c>
      <c r="AP84" s="12" t="s">
        <v>117</v>
      </c>
      <c r="AQ84" s="11" t="s">
        <v>117</v>
      </c>
      <c r="AR84" s="11" t="s">
        <v>117</v>
      </c>
      <c r="AS84" s="11" t="s">
        <v>117</v>
      </c>
    </row>
    <row r="85" spans="1:45" ht="20.2" customHeight="1">
      <c r="A85" s="4" t="s">
        <v>253</v>
      </c>
      <c r="B85" s="5" t="s">
        <v>117</v>
      </c>
      <c r="C85" s="5" t="s">
        <v>117</v>
      </c>
      <c r="D85" s="5" t="s">
        <v>117</v>
      </c>
      <c r="E85" s="6" t="s">
        <v>117</v>
      </c>
      <c r="F85" s="7" t="s">
        <v>117</v>
      </c>
      <c r="G85" s="8" t="s">
        <v>117</v>
      </c>
      <c r="H85" s="9" t="s">
        <v>117</v>
      </c>
      <c r="I85" s="9" t="s">
        <v>117</v>
      </c>
      <c r="J85" s="9" t="s">
        <v>117</v>
      </c>
      <c r="K85" s="9" t="s">
        <v>117</v>
      </c>
      <c r="L85" s="10" t="s">
        <v>117</v>
      </c>
      <c r="M85" s="126">
        <f t="shared" si="3"/>
        <v>0</v>
      </c>
      <c r="N85" s="11" t="s">
        <v>117</v>
      </c>
      <c r="O85" s="8" t="s">
        <v>117</v>
      </c>
      <c r="P85" s="12" t="s">
        <v>117</v>
      </c>
      <c r="Q85" s="8" t="s">
        <v>117</v>
      </c>
      <c r="R85" s="12" t="s">
        <v>117</v>
      </c>
      <c r="S85" s="8" t="s">
        <v>117</v>
      </c>
      <c r="T85" s="12" t="s">
        <v>117</v>
      </c>
      <c r="U85" s="8" t="s">
        <v>117</v>
      </c>
      <c r="V85" s="12" t="s">
        <v>117</v>
      </c>
      <c r="W85" s="8" t="s">
        <v>117</v>
      </c>
      <c r="X85" s="12" t="s">
        <v>117</v>
      </c>
      <c r="Y85" s="8" t="s">
        <v>117</v>
      </c>
      <c r="Z85" s="12" t="s">
        <v>117</v>
      </c>
      <c r="AA85" s="8" t="s">
        <v>117</v>
      </c>
      <c r="AB85" s="12" t="s">
        <v>117</v>
      </c>
      <c r="AC85" s="13" t="s">
        <v>117</v>
      </c>
      <c r="AD85" s="9" t="s">
        <v>117</v>
      </c>
      <c r="AE85" s="9" t="s">
        <v>117</v>
      </c>
      <c r="AF85" s="9" t="s">
        <v>117</v>
      </c>
      <c r="AG85" s="9" t="s">
        <v>117</v>
      </c>
      <c r="AH85" s="12" t="s">
        <v>117</v>
      </c>
      <c r="AI85" s="11" t="s">
        <v>117</v>
      </c>
      <c r="AJ85" s="11" t="s">
        <v>117</v>
      </c>
      <c r="AK85" s="13" t="s">
        <v>117</v>
      </c>
      <c r="AL85" s="9" t="s">
        <v>117</v>
      </c>
      <c r="AM85" s="9" t="s">
        <v>117</v>
      </c>
      <c r="AN85" s="9" t="s">
        <v>117</v>
      </c>
      <c r="AO85" s="9" t="s">
        <v>117</v>
      </c>
      <c r="AP85" s="12" t="s">
        <v>117</v>
      </c>
      <c r="AQ85" s="11" t="s">
        <v>117</v>
      </c>
      <c r="AR85" s="11" t="s">
        <v>117</v>
      </c>
      <c r="AS85" s="11" t="s">
        <v>117</v>
      </c>
    </row>
    <row r="86" spans="1:45" ht="20.2" customHeight="1">
      <c r="A86" s="4" t="s">
        <v>254</v>
      </c>
      <c r="B86" s="5" t="s">
        <v>117</v>
      </c>
      <c r="C86" s="5" t="s">
        <v>117</v>
      </c>
      <c r="D86" s="5" t="s">
        <v>117</v>
      </c>
      <c r="E86" s="6" t="s">
        <v>117</v>
      </c>
      <c r="F86" s="7" t="s">
        <v>117</v>
      </c>
      <c r="G86" s="8" t="s">
        <v>117</v>
      </c>
      <c r="H86" s="9" t="s">
        <v>117</v>
      </c>
      <c r="I86" s="9" t="s">
        <v>117</v>
      </c>
      <c r="J86" s="9" t="s">
        <v>117</v>
      </c>
      <c r="K86" s="9" t="s">
        <v>117</v>
      </c>
      <c r="L86" s="10" t="s">
        <v>117</v>
      </c>
      <c r="M86" s="126">
        <f t="shared" si="3"/>
        <v>0</v>
      </c>
      <c r="N86" s="11" t="s">
        <v>117</v>
      </c>
      <c r="O86" s="8" t="s">
        <v>117</v>
      </c>
      <c r="P86" s="12" t="s">
        <v>117</v>
      </c>
      <c r="Q86" s="8" t="s">
        <v>117</v>
      </c>
      <c r="R86" s="12" t="s">
        <v>117</v>
      </c>
      <c r="S86" s="8" t="s">
        <v>117</v>
      </c>
      <c r="T86" s="12" t="s">
        <v>117</v>
      </c>
      <c r="U86" s="8" t="s">
        <v>117</v>
      </c>
      <c r="V86" s="12" t="s">
        <v>117</v>
      </c>
      <c r="W86" s="8" t="s">
        <v>117</v>
      </c>
      <c r="X86" s="12" t="s">
        <v>117</v>
      </c>
      <c r="Y86" s="8" t="s">
        <v>117</v>
      </c>
      <c r="Z86" s="12" t="s">
        <v>117</v>
      </c>
      <c r="AA86" s="8" t="s">
        <v>117</v>
      </c>
      <c r="AB86" s="12" t="s">
        <v>117</v>
      </c>
      <c r="AC86" s="13" t="s">
        <v>117</v>
      </c>
      <c r="AD86" s="9" t="s">
        <v>117</v>
      </c>
      <c r="AE86" s="9" t="s">
        <v>117</v>
      </c>
      <c r="AF86" s="9" t="s">
        <v>117</v>
      </c>
      <c r="AG86" s="9" t="s">
        <v>117</v>
      </c>
      <c r="AH86" s="12" t="s">
        <v>117</v>
      </c>
      <c r="AI86" s="11" t="s">
        <v>117</v>
      </c>
      <c r="AJ86" s="11" t="s">
        <v>117</v>
      </c>
      <c r="AK86" s="13" t="s">
        <v>117</v>
      </c>
      <c r="AL86" s="9" t="s">
        <v>117</v>
      </c>
      <c r="AM86" s="9" t="s">
        <v>117</v>
      </c>
      <c r="AN86" s="9" t="s">
        <v>117</v>
      </c>
      <c r="AO86" s="9" t="s">
        <v>117</v>
      </c>
      <c r="AP86" s="12" t="s">
        <v>117</v>
      </c>
      <c r="AQ86" s="11" t="s">
        <v>117</v>
      </c>
      <c r="AR86" s="11" t="s">
        <v>117</v>
      </c>
      <c r="AS86" s="11" t="s">
        <v>117</v>
      </c>
    </row>
    <row r="87" spans="1:45" ht="20.2" customHeight="1">
      <c r="A87" s="4" t="s">
        <v>255</v>
      </c>
      <c r="B87" s="5" t="s">
        <v>117</v>
      </c>
      <c r="C87" s="5" t="s">
        <v>117</v>
      </c>
      <c r="D87" s="5" t="s">
        <v>117</v>
      </c>
      <c r="E87" s="6" t="s">
        <v>117</v>
      </c>
      <c r="F87" s="7" t="s">
        <v>117</v>
      </c>
      <c r="G87" s="8" t="s">
        <v>117</v>
      </c>
      <c r="H87" s="9" t="s">
        <v>117</v>
      </c>
      <c r="I87" s="9" t="s">
        <v>117</v>
      </c>
      <c r="J87" s="9" t="s">
        <v>117</v>
      </c>
      <c r="K87" s="9" t="s">
        <v>117</v>
      </c>
      <c r="L87" s="10" t="s">
        <v>117</v>
      </c>
      <c r="M87" s="126">
        <f t="shared" si="3"/>
        <v>0</v>
      </c>
      <c r="N87" s="11" t="s">
        <v>117</v>
      </c>
      <c r="O87" s="8" t="s">
        <v>117</v>
      </c>
      <c r="P87" s="12" t="s">
        <v>117</v>
      </c>
      <c r="Q87" s="8" t="s">
        <v>117</v>
      </c>
      <c r="R87" s="12" t="s">
        <v>117</v>
      </c>
      <c r="S87" s="8" t="s">
        <v>117</v>
      </c>
      <c r="T87" s="12" t="s">
        <v>117</v>
      </c>
      <c r="U87" s="8" t="s">
        <v>117</v>
      </c>
      <c r="V87" s="12" t="s">
        <v>117</v>
      </c>
      <c r="W87" s="8" t="s">
        <v>117</v>
      </c>
      <c r="X87" s="12" t="s">
        <v>117</v>
      </c>
      <c r="Y87" s="8" t="s">
        <v>117</v>
      </c>
      <c r="Z87" s="12" t="s">
        <v>117</v>
      </c>
      <c r="AA87" s="8" t="s">
        <v>117</v>
      </c>
      <c r="AB87" s="12" t="s">
        <v>117</v>
      </c>
      <c r="AC87" s="13" t="s">
        <v>117</v>
      </c>
      <c r="AD87" s="9" t="s">
        <v>117</v>
      </c>
      <c r="AE87" s="9" t="s">
        <v>117</v>
      </c>
      <c r="AF87" s="9" t="s">
        <v>117</v>
      </c>
      <c r="AG87" s="9" t="s">
        <v>117</v>
      </c>
      <c r="AH87" s="12" t="s">
        <v>117</v>
      </c>
      <c r="AI87" s="11" t="s">
        <v>117</v>
      </c>
      <c r="AJ87" s="11" t="s">
        <v>117</v>
      </c>
      <c r="AK87" s="13" t="s">
        <v>117</v>
      </c>
      <c r="AL87" s="9" t="s">
        <v>117</v>
      </c>
      <c r="AM87" s="9" t="s">
        <v>117</v>
      </c>
      <c r="AN87" s="9" t="s">
        <v>117</v>
      </c>
      <c r="AO87" s="9" t="s">
        <v>117</v>
      </c>
      <c r="AP87" s="12" t="s">
        <v>117</v>
      </c>
      <c r="AQ87" s="11" t="s">
        <v>117</v>
      </c>
      <c r="AR87" s="11" t="s">
        <v>117</v>
      </c>
      <c r="AS87" s="11" t="s">
        <v>117</v>
      </c>
    </row>
    <row r="88" spans="1:45" ht="20.2" customHeight="1">
      <c r="A88" s="4">
        <v>82</v>
      </c>
      <c r="B88" s="5" t="s">
        <v>117</v>
      </c>
      <c r="C88" s="5" t="s">
        <v>117</v>
      </c>
      <c r="D88" s="5" t="s">
        <v>117</v>
      </c>
      <c r="E88" s="6" t="s">
        <v>117</v>
      </c>
      <c r="F88" s="7" t="s">
        <v>117</v>
      </c>
      <c r="G88" s="8" t="s">
        <v>117</v>
      </c>
      <c r="H88" s="9" t="s">
        <v>117</v>
      </c>
      <c r="I88" s="9" t="s">
        <v>117</v>
      </c>
      <c r="J88" s="9" t="s">
        <v>117</v>
      </c>
      <c r="K88" s="9" t="s">
        <v>117</v>
      </c>
      <c r="L88" s="10" t="s">
        <v>117</v>
      </c>
      <c r="M88" s="126">
        <f t="shared" si="3"/>
        <v>0</v>
      </c>
      <c r="N88" s="11" t="s">
        <v>117</v>
      </c>
      <c r="O88" s="8" t="s">
        <v>117</v>
      </c>
      <c r="P88" s="12" t="s">
        <v>117</v>
      </c>
      <c r="Q88" s="8" t="s">
        <v>117</v>
      </c>
      <c r="R88" s="12" t="s">
        <v>117</v>
      </c>
      <c r="S88" s="8" t="s">
        <v>117</v>
      </c>
      <c r="T88" s="12" t="s">
        <v>117</v>
      </c>
      <c r="U88" s="8" t="s">
        <v>117</v>
      </c>
      <c r="V88" s="12" t="s">
        <v>117</v>
      </c>
      <c r="W88" s="8" t="s">
        <v>117</v>
      </c>
      <c r="X88" s="12" t="s">
        <v>117</v>
      </c>
      <c r="Y88" s="8" t="s">
        <v>117</v>
      </c>
      <c r="Z88" s="12" t="s">
        <v>117</v>
      </c>
      <c r="AA88" s="8" t="s">
        <v>117</v>
      </c>
      <c r="AB88" s="12" t="s">
        <v>117</v>
      </c>
      <c r="AC88" s="13" t="s">
        <v>117</v>
      </c>
      <c r="AD88" s="9" t="s">
        <v>117</v>
      </c>
      <c r="AE88" s="9" t="s">
        <v>117</v>
      </c>
      <c r="AF88" s="9" t="s">
        <v>117</v>
      </c>
      <c r="AG88" s="9" t="s">
        <v>117</v>
      </c>
      <c r="AH88" s="12" t="s">
        <v>117</v>
      </c>
      <c r="AI88" s="11" t="s">
        <v>117</v>
      </c>
      <c r="AJ88" s="11" t="s">
        <v>117</v>
      </c>
      <c r="AK88" s="13" t="s">
        <v>117</v>
      </c>
      <c r="AL88" s="9" t="s">
        <v>117</v>
      </c>
      <c r="AM88" s="9" t="s">
        <v>117</v>
      </c>
      <c r="AN88" s="9" t="s">
        <v>117</v>
      </c>
      <c r="AO88" s="9" t="s">
        <v>117</v>
      </c>
      <c r="AP88" s="12" t="s">
        <v>117</v>
      </c>
      <c r="AQ88" s="11" t="s">
        <v>117</v>
      </c>
      <c r="AR88" s="11" t="s">
        <v>117</v>
      </c>
      <c r="AS88" s="11" t="s">
        <v>117</v>
      </c>
    </row>
    <row r="89" spans="1:45" ht="20.2" customHeight="1">
      <c r="A89" s="4">
        <v>83</v>
      </c>
      <c r="B89" s="5" t="s">
        <v>117</v>
      </c>
      <c r="C89" s="5" t="s">
        <v>117</v>
      </c>
      <c r="D89" s="5" t="s">
        <v>117</v>
      </c>
      <c r="E89" s="6" t="s">
        <v>117</v>
      </c>
      <c r="F89" s="7" t="s">
        <v>117</v>
      </c>
      <c r="G89" s="8" t="s">
        <v>117</v>
      </c>
      <c r="H89" s="9" t="s">
        <v>117</v>
      </c>
      <c r="I89" s="9" t="s">
        <v>117</v>
      </c>
      <c r="J89" s="9" t="s">
        <v>117</v>
      </c>
      <c r="K89" s="9" t="s">
        <v>117</v>
      </c>
      <c r="L89" s="10" t="s">
        <v>117</v>
      </c>
      <c r="M89" s="126">
        <f t="shared" si="3"/>
        <v>0</v>
      </c>
      <c r="N89" s="11" t="s">
        <v>117</v>
      </c>
      <c r="O89" s="8" t="s">
        <v>117</v>
      </c>
      <c r="P89" s="12" t="s">
        <v>117</v>
      </c>
      <c r="Q89" s="8" t="s">
        <v>117</v>
      </c>
      <c r="R89" s="12" t="s">
        <v>117</v>
      </c>
      <c r="S89" s="8" t="s">
        <v>117</v>
      </c>
      <c r="T89" s="12" t="s">
        <v>117</v>
      </c>
      <c r="U89" s="8" t="s">
        <v>117</v>
      </c>
      <c r="V89" s="12" t="s">
        <v>117</v>
      </c>
      <c r="W89" s="8" t="s">
        <v>117</v>
      </c>
      <c r="X89" s="12" t="s">
        <v>117</v>
      </c>
      <c r="Y89" s="8" t="s">
        <v>117</v>
      </c>
      <c r="Z89" s="12" t="s">
        <v>117</v>
      </c>
      <c r="AA89" s="8" t="s">
        <v>117</v>
      </c>
      <c r="AB89" s="12" t="s">
        <v>117</v>
      </c>
      <c r="AC89" s="13" t="s">
        <v>117</v>
      </c>
      <c r="AD89" s="9" t="s">
        <v>117</v>
      </c>
      <c r="AE89" s="9" t="s">
        <v>117</v>
      </c>
      <c r="AF89" s="9" t="s">
        <v>117</v>
      </c>
      <c r="AG89" s="9" t="s">
        <v>117</v>
      </c>
      <c r="AH89" s="12" t="s">
        <v>117</v>
      </c>
      <c r="AI89" s="11" t="s">
        <v>117</v>
      </c>
      <c r="AJ89" s="11" t="s">
        <v>117</v>
      </c>
      <c r="AK89" s="13" t="s">
        <v>117</v>
      </c>
      <c r="AL89" s="9" t="s">
        <v>117</v>
      </c>
      <c r="AM89" s="9" t="s">
        <v>117</v>
      </c>
      <c r="AN89" s="9" t="s">
        <v>117</v>
      </c>
      <c r="AO89" s="9" t="s">
        <v>117</v>
      </c>
      <c r="AP89" s="12" t="s">
        <v>117</v>
      </c>
      <c r="AQ89" s="11" t="s">
        <v>117</v>
      </c>
      <c r="AR89" s="11" t="s">
        <v>117</v>
      </c>
      <c r="AS89" s="11" t="s">
        <v>117</v>
      </c>
    </row>
    <row r="90" spans="1:45" ht="20.2" customHeight="1">
      <c r="A90" s="4">
        <v>84</v>
      </c>
      <c r="B90" s="5" t="s">
        <v>117</v>
      </c>
      <c r="C90" s="5" t="s">
        <v>117</v>
      </c>
      <c r="D90" s="5" t="s">
        <v>117</v>
      </c>
      <c r="E90" s="6" t="s">
        <v>117</v>
      </c>
      <c r="F90" s="7" t="s">
        <v>117</v>
      </c>
      <c r="G90" s="8" t="s">
        <v>117</v>
      </c>
      <c r="H90" s="9" t="s">
        <v>117</v>
      </c>
      <c r="I90" s="9" t="s">
        <v>117</v>
      </c>
      <c r="J90" s="9" t="s">
        <v>117</v>
      </c>
      <c r="K90" s="9" t="s">
        <v>117</v>
      </c>
      <c r="L90" s="10" t="s">
        <v>117</v>
      </c>
      <c r="M90" s="126">
        <f t="shared" si="3"/>
        <v>0</v>
      </c>
      <c r="N90" s="11" t="s">
        <v>117</v>
      </c>
      <c r="O90" s="8" t="s">
        <v>117</v>
      </c>
      <c r="P90" s="12" t="s">
        <v>117</v>
      </c>
      <c r="Q90" s="8" t="s">
        <v>117</v>
      </c>
      <c r="R90" s="12" t="s">
        <v>117</v>
      </c>
      <c r="S90" s="8" t="s">
        <v>117</v>
      </c>
      <c r="T90" s="12" t="s">
        <v>117</v>
      </c>
      <c r="U90" s="8" t="s">
        <v>117</v>
      </c>
      <c r="V90" s="12" t="s">
        <v>117</v>
      </c>
      <c r="W90" s="8" t="s">
        <v>117</v>
      </c>
      <c r="X90" s="12" t="s">
        <v>117</v>
      </c>
      <c r="Y90" s="8" t="s">
        <v>117</v>
      </c>
      <c r="Z90" s="12" t="s">
        <v>117</v>
      </c>
      <c r="AA90" s="8" t="s">
        <v>117</v>
      </c>
      <c r="AB90" s="12" t="s">
        <v>117</v>
      </c>
      <c r="AC90" s="13" t="s">
        <v>117</v>
      </c>
      <c r="AD90" s="9" t="s">
        <v>117</v>
      </c>
      <c r="AE90" s="9" t="s">
        <v>117</v>
      </c>
      <c r="AF90" s="9" t="s">
        <v>117</v>
      </c>
      <c r="AG90" s="9" t="s">
        <v>117</v>
      </c>
      <c r="AH90" s="12" t="s">
        <v>117</v>
      </c>
      <c r="AI90" s="11" t="s">
        <v>117</v>
      </c>
      <c r="AJ90" s="11" t="s">
        <v>117</v>
      </c>
      <c r="AK90" s="13" t="s">
        <v>117</v>
      </c>
      <c r="AL90" s="9" t="s">
        <v>117</v>
      </c>
      <c r="AM90" s="9" t="s">
        <v>117</v>
      </c>
      <c r="AN90" s="9" t="s">
        <v>117</v>
      </c>
      <c r="AO90" s="9" t="s">
        <v>117</v>
      </c>
      <c r="AP90" s="12" t="s">
        <v>117</v>
      </c>
      <c r="AQ90" s="11" t="s">
        <v>117</v>
      </c>
      <c r="AR90" s="11" t="s">
        <v>117</v>
      </c>
      <c r="AS90" s="11" t="s">
        <v>117</v>
      </c>
    </row>
    <row r="91" spans="1:45" ht="20.2" customHeight="1">
      <c r="A91" s="4">
        <v>85</v>
      </c>
      <c r="B91" s="5" t="s">
        <v>117</v>
      </c>
      <c r="C91" s="5" t="s">
        <v>117</v>
      </c>
      <c r="D91" s="5" t="s">
        <v>117</v>
      </c>
      <c r="E91" s="6" t="s">
        <v>117</v>
      </c>
      <c r="F91" s="7" t="s">
        <v>117</v>
      </c>
      <c r="G91" s="8" t="s">
        <v>117</v>
      </c>
      <c r="H91" s="9" t="s">
        <v>117</v>
      </c>
      <c r="I91" s="9" t="s">
        <v>117</v>
      </c>
      <c r="J91" s="9" t="s">
        <v>117</v>
      </c>
      <c r="K91" s="9" t="s">
        <v>117</v>
      </c>
      <c r="L91" s="10" t="s">
        <v>117</v>
      </c>
      <c r="M91" s="126">
        <f t="shared" si="3"/>
        <v>0</v>
      </c>
      <c r="N91" s="11" t="s">
        <v>117</v>
      </c>
      <c r="O91" s="8" t="s">
        <v>117</v>
      </c>
      <c r="P91" s="12" t="s">
        <v>117</v>
      </c>
      <c r="Q91" s="8" t="s">
        <v>117</v>
      </c>
      <c r="R91" s="12" t="s">
        <v>117</v>
      </c>
      <c r="S91" s="8" t="s">
        <v>117</v>
      </c>
      <c r="T91" s="12" t="s">
        <v>117</v>
      </c>
      <c r="U91" s="8" t="s">
        <v>117</v>
      </c>
      <c r="V91" s="12" t="s">
        <v>117</v>
      </c>
      <c r="W91" s="8" t="s">
        <v>117</v>
      </c>
      <c r="X91" s="12" t="s">
        <v>117</v>
      </c>
      <c r="Y91" s="8" t="s">
        <v>117</v>
      </c>
      <c r="Z91" s="12" t="s">
        <v>117</v>
      </c>
      <c r="AA91" s="8" t="s">
        <v>117</v>
      </c>
      <c r="AB91" s="12" t="s">
        <v>117</v>
      </c>
      <c r="AC91" s="13" t="s">
        <v>117</v>
      </c>
      <c r="AD91" s="9" t="s">
        <v>117</v>
      </c>
      <c r="AE91" s="9" t="s">
        <v>117</v>
      </c>
      <c r="AF91" s="9" t="s">
        <v>117</v>
      </c>
      <c r="AG91" s="9" t="s">
        <v>117</v>
      </c>
      <c r="AH91" s="12" t="s">
        <v>117</v>
      </c>
      <c r="AI91" s="11" t="s">
        <v>117</v>
      </c>
      <c r="AJ91" s="11" t="s">
        <v>117</v>
      </c>
      <c r="AK91" s="13" t="s">
        <v>117</v>
      </c>
      <c r="AL91" s="9" t="s">
        <v>117</v>
      </c>
      <c r="AM91" s="9" t="s">
        <v>117</v>
      </c>
      <c r="AN91" s="9" t="s">
        <v>117</v>
      </c>
      <c r="AO91" s="9" t="s">
        <v>117</v>
      </c>
      <c r="AP91" s="12" t="s">
        <v>117</v>
      </c>
      <c r="AQ91" s="11" t="s">
        <v>117</v>
      </c>
      <c r="AR91" s="11" t="s">
        <v>117</v>
      </c>
      <c r="AS91" s="11" t="s">
        <v>117</v>
      </c>
    </row>
    <row r="92" spans="1:45" ht="20.2" customHeight="1">
      <c r="A92" s="4">
        <v>86</v>
      </c>
      <c r="B92" s="5" t="s">
        <v>117</v>
      </c>
      <c r="C92" s="5" t="s">
        <v>117</v>
      </c>
      <c r="D92" s="5" t="s">
        <v>117</v>
      </c>
      <c r="E92" s="6" t="s">
        <v>117</v>
      </c>
      <c r="F92" s="7" t="s">
        <v>117</v>
      </c>
      <c r="G92" s="8" t="s">
        <v>117</v>
      </c>
      <c r="H92" s="9" t="s">
        <v>117</v>
      </c>
      <c r="I92" s="9" t="s">
        <v>117</v>
      </c>
      <c r="J92" s="9" t="s">
        <v>117</v>
      </c>
      <c r="K92" s="9" t="s">
        <v>117</v>
      </c>
      <c r="L92" s="10" t="s">
        <v>117</v>
      </c>
      <c r="M92" s="126">
        <f t="shared" si="3"/>
        <v>0</v>
      </c>
      <c r="N92" s="11" t="s">
        <v>117</v>
      </c>
      <c r="O92" s="8" t="s">
        <v>117</v>
      </c>
      <c r="P92" s="12" t="s">
        <v>117</v>
      </c>
      <c r="Q92" s="8" t="s">
        <v>117</v>
      </c>
      <c r="R92" s="12" t="s">
        <v>117</v>
      </c>
      <c r="S92" s="8" t="s">
        <v>117</v>
      </c>
      <c r="T92" s="12" t="s">
        <v>117</v>
      </c>
      <c r="U92" s="8" t="s">
        <v>117</v>
      </c>
      <c r="V92" s="12" t="s">
        <v>117</v>
      </c>
      <c r="W92" s="8" t="s">
        <v>117</v>
      </c>
      <c r="X92" s="12" t="s">
        <v>117</v>
      </c>
      <c r="Y92" s="8" t="s">
        <v>117</v>
      </c>
      <c r="Z92" s="12" t="s">
        <v>117</v>
      </c>
      <c r="AA92" s="8" t="s">
        <v>117</v>
      </c>
      <c r="AB92" s="12" t="s">
        <v>117</v>
      </c>
      <c r="AC92" s="13" t="s">
        <v>117</v>
      </c>
      <c r="AD92" s="9" t="s">
        <v>117</v>
      </c>
      <c r="AE92" s="9" t="s">
        <v>117</v>
      </c>
      <c r="AF92" s="9" t="s">
        <v>117</v>
      </c>
      <c r="AG92" s="9" t="s">
        <v>117</v>
      </c>
      <c r="AH92" s="12" t="s">
        <v>117</v>
      </c>
      <c r="AI92" s="11" t="s">
        <v>117</v>
      </c>
      <c r="AJ92" s="11" t="s">
        <v>117</v>
      </c>
      <c r="AK92" s="13" t="s">
        <v>117</v>
      </c>
      <c r="AL92" s="9" t="s">
        <v>117</v>
      </c>
      <c r="AM92" s="9" t="s">
        <v>117</v>
      </c>
      <c r="AN92" s="9" t="s">
        <v>117</v>
      </c>
      <c r="AO92" s="9" t="s">
        <v>117</v>
      </c>
      <c r="AP92" s="12" t="s">
        <v>117</v>
      </c>
      <c r="AQ92" s="11" t="s">
        <v>117</v>
      </c>
      <c r="AR92" s="11" t="s">
        <v>117</v>
      </c>
      <c r="AS92" s="11" t="s">
        <v>117</v>
      </c>
    </row>
    <row r="93" spans="1:45" ht="20.2" customHeight="1">
      <c r="A93" s="4">
        <v>87</v>
      </c>
      <c r="B93" s="5" t="s">
        <v>117</v>
      </c>
      <c r="C93" s="5" t="s">
        <v>117</v>
      </c>
      <c r="D93" s="5" t="s">
        <v>117</v>
      </c>
      <c r="E93" s="6" t="s">
        <v>117</v>
      </c>
      <c r="F93" s="7" t="s">
        <v>117</v>
      </c>
      <c r="G93" s="8" t="s">
        <v>117</v>
      </c>
      <c r="H93" s="9" t="s">
        <v>117</v>
      </c>
      <c r="I93" s="9" t="s">
        <v>117</v>
      </c>
      <c r="J93" s="9" t="s">
        <v>117</v>
      </c>
      <c r="K93" s="9" t="s">
        <v>117</v>
      </c>
      <c r="L93" s="10" t="s">
        <v>117</v>
      </c>
      <c r="M93" s="126">
        <f t="shared" si="3"/>
        <v>0</v>
      </c>
      <c r="N93" s="11" t="s">
        <v>117</v>
      </c>
      <c r="O93" s="8" t="s">
        <v>117</v>
      </c>
      <c r="P93" s="12" t="s">
        <v>117</v>
      </c>
      <c r="Q93" s="8" t="s">
        <v>117</v>
      </c>
      <c r="R93" s="12" t="s">
        <v>117</v>
      </c>
      <c r="S93" s="8" t="s">
        <v>117</v>
      </c>
      <c r="T93" s="12" t="s">
        <v>117</v>
      </c>
      <c r="U93" s="8" t="s">
        <v>117</v>
      </c>
      <c r="V93" s="12" t="s">
        <v>117</v>
      </c>
      <c r="W93" s="8" t="s">
        <v>117</v>
      </c>
      <c r="X93" s="12" t="s">
        <v>117</v>
      </c>
      <c r="Y93" s="8" t="s">
        <v>117</v>
      </c>
      <c r="Z93" s="12" t="s">
        <v>117</v>
      </c>
      <c r="AA93" s="8" t="s">
        <v>117</v>
      </c>
      <c r="AB93" s="12" t="s">
        <v>117</v>
      </c>
      <c r="AC93" s="13" t="s">
        <v>117</v>
      </c>
      <c r="AD93" s="9" t="s">
        <v>117</v>
      </c>
      <c r="AE93" s="9" t="s">
        <v>117</v>
      </c>
      <c r="AF93" s="9" t="s">
        <v>117</v>
      </c>
      <c r="AG93" s="9" t="s">
        <v>117</v>
      </c>
      <c r="AH93" s="12" t="s">
        <v>117</v>
      </c>
      <c r="AI93" s="11" t="s">
        <v>117</v>
      </c>
      <c r="AJ93" s="11" t="s">
        <v>117</v>
      </c>
      <c r="AK93" s="13" t="s">
        <v>117</v>
      </c>
      <c r="AL93" s="9" t="s">
        <v>117</v>
      </c>
      <c r="AM93" s="9" t="s">
        <v>117</v>
      </c>
      <c r="AN93" s="9" t="s">
        <v>117</v>
      </c>
      <c r="AO93" s="9" t="s">
        <v>117</v>
      </c>
      <c r="AP93" s="12" t="s">
        <v>117</v>
      </c>
      <c r="AQ93" s="11" t="s">
        <v>117</v>
      </c>
      <c r="AR93" s="11" t="s">
        <v>117</v>
      </c>
      <c r="AS93" s="11" t="s">
        <v>117</v>
      </c>
    </row>
    <row r="94" spans="1:45" ht="20.2" customHeight="1">
      <c r="A94" s="4">
        <v>88</v>
      </c>
      <c r="B94" s="5" t="s">
        <v>117</v>
      </c>
      <c r="C94" s="5" t="s">
        <v>117</v>
      </c>
      <c r="D94" s="5" t="s">
        <v>117</v>
      </c>
      <c r="E94" s="6" t="s">
        <v>117</v>
      </c>
      <c r="F94" s="7" t="s">
        <v>117</v>
      </c>
      <c r="G94" s="8" t="s">
        <v>117</v>
      </c>
      <c r="H94" s="9" t="s">
        <v>117</v>
      </c>
      <c r="I94" s="9" t="s">
        <v>117</v>
      </c>
      <c r="J94" s="9" t="s">
        <v>117</v>
      </c>
      <c r="K94" s="9" t="s">
        <v>117</v>
      </c>
      <c r="L94" s="10" t="s">
        <v>117</v>
      </c>
      <c r="M94" s="126">
        <f t="shared" si="3"/>
        <v>0</v>
      </c>
      <c r="N94" s="11" t="s">
        <v>117</v>
      </c>
      <c r="O94" s="8" t="s">
        <v>117</v>
      </c>
      <c r="P94" s="12" t="s">
        <v>117</v>
      </c>
      <c r="Q94" s="8" t="s">
        <v>117</v>
      </c>
      <c r="R94" s="12" t="s">
        <v>117</v>
      </c>
      <c r="S94" s="8" t="s">
        <v>117</v>
      </c>
      <c r="T94" s="12" t="s">
        <v>117</v>
      </c>
      <c r="U94" s="8" t="s">
        <v>117</v>
      </c>
      <c r="V94" s="12" t="s">
        <v>117</v>
      </c>
      <c r="W94" s="8" t="s">
        <v>117</v>
      </c>
      <c r="X94" s="12" t="s">
        <v>117</v>
      </c>
      <c r="Y94" s="8" t="s">
        <v>117</v>
      </c>
      <c r="Z94" s="12" t="s">
        <v>117</v>
      </c>
      <c r="AA94" s="8" t="s">
        <v>117</v>
      </c>
      <c r="AB94" s="12" t="s">
        <v>117</v>
      </c>
      <c r="AC94" s="13" t="s">
        <v>117</v>
      </c>
      <c r="AD94" s="9" t="s">
        <v>117</v>
      </c>
      <c r="AE94" s="9" t="s">
        <v>117</v>
      </c>
      <c r="AF94" s="9" t="s">
        <v>117</v>
      </c>
      <c r="AG94" s="9" t="s">
        <v>117</v>
      </c>
      <c r="AH94" s="12" t="s">
        <v>117</v>
      </c>
      <c r="AI94" s="11" t="s">
        <v>117</v>
      </c>
      <c r="AJ94" s="11" t="s">
        <v>117</v>
      </c>
      <c r="AK94" s="13" t="s">
        <v>117</v>
      </c>
      <c r="AL94" s="9" t="s">
        <v>117</v>
      </c>
      <c r="AM94" s="9" t="s">
        <v>117</v>
      </c>
      <c r="AN94" s="9" t="s">
        <v>117</v>
      </c>
      <c r="AO94" s="9" t="s">
        <v>117</v>
      </c>
      <c r="AP94" s="12" t="s">
        <v>117</v>
      </c>
      <c r="AQ94" s="11" t="s">
        <v>117</v>
      </c>
      <c r="AR94" s="11" t="s">
        <v>117</v>
      </c>
      <c r="AS94" s="11" t="s">
        <v>117</v>
      </c>
    </row>
    <row r="95" spans="1:45" ht="20.2" customHeight="1">
      <c r="A95" s="4">
        <v>89</v>
      </c>
      <c r="B95" s="5" t="s">
        <v>117</v>
      </c>
      <c r="C95" s="5" t="s">
        <v>117</v>
      </c>
      <c r="D95" s="5" t="s">
        <v>117</v>
      </c>
      <c r="E95" s="6" t="s">
        <v>117</v>
      </c>
      <c r="F95" s="7" t="s">
        <v>117</v>
      </c>
      <c r="G95" s="8" t="s">
        <v>117</v>
      </c>
      <c r="H95" s="9" t="s">
        <v>117</v>
      </c>
      <c r="I95" s="9" t="s">
        <v>117</v>
      </c>
      <c r="J95" s="9" t="s">
        <v>117</v>
      </c>
      <c r="K95" s="9" t="s">
        <v>117</v>
      </c>
      <c r="L95" s="10" t="s">
        <v>117</v>
      </c>
      <c r="M95" s="126">
        <f t="shared" si="3"/>
        <v>0</v>
      </c>
      <c r="N95" s="11" t="s">
        <v>117</v>
      </c>
      <c r="O95" s="8" t="s">
        <v>117</v>
      </c>
      <c r="P95" s="12" t="s">
        <v>117</v>
      </c>
      <c r="Q95" s="8" t="s">
        <v>117</v>
      </c>
      <c r="R95" s="12" t="s">
        <v>117</v>
      </c>
      <c r="S95" s="8" t="s">
        <v>117</v>
      </c>
      <c r="T95" s="12" t="s">
        <v>117</v>
      </c>
      <c r="U95" s="8" t="s">
        <v>117</v>
      </c>
      <c r="V95" s="12" t="s">
        <v>117</v>
      </c>
      <c r="W95" s="8" t="s">
        <v>117</v>
      </c>
      <c r="X95" s="12" t="s">
        <v>117</v>
      </c>
      <c r="Y95" s="8" t="s">
        <v>117</v>
      </c>
      <c r="Z95" s="12" t="s">
        <v>117</v>
      </c>
      <c r="AA95" s="8" t="s">
        <v>117</v>
      </c>
      <c r="AB95" s="12" t="s">
        <v>117</v>
      </c>
      <c r="AC95" s="13" t="s">
        <v>117</v>
      </c>
      <c r="AD95" s="9" t="s">
        <v>117</v>
      </c>
      <c r="AE95" s="9" t="s">
        <v>117</v>
      </c>
      <c r="AF95" s="9" t="s">
        <v>117</v>
      </c>
      <c r="AG95" s="9" t="s">
        <v>117</v>
      </c>
      <c r="AH95" s="12" t="s">
        <v>117</v>
      </c>
      <c r="AI95" s="11" t="s">
        <v>117</v>
      </c>
      <c r="AJ95" s="11" t="s">
        <v>117</v>
      </c>
      <c r="AK95" s="13" t="s">
        <v>117</v>
      </c>
      <c r="AL95" s="9" t="s">
        <v>117</v>
      </c>
      <c r="AM95" s="9" t="s">
        <v>117</v>
      </c>
      <c r="AN95" s="9" t="s">
        <v>117</v>
      </c>
      <c r="AO95" s="9" t="s">
        <v>117</v>
      </c>
      <c r="AP95" s="12" t="s">
        <v>117</v>
      </c>
      <c r="AQ95" s="11" t="s">
        <v>117</v>
      </c>
      <c r="AR95" s="11" t="s">
        <v>117</v>
      </c>
      <c r="AS95" s="11" t="s">
        <v>117</v>
      </c>
    </row>
    <row r="96" spans="1:45" ht="20.2" customHeight="1">
      <c r="A96" s="4">
        <v>90</v>
      </c>
      <c r="B96" s="5" t="s">
        <v>117</v>
      </c>
      <c r="C96" s="5" t="s">
        <v>117</v>
      </c>
      <c r="D96" s="5" t="s">
        <v>117</v>
      </c>
      <c r="E96" s="6" t="s">
        <v>117</v>
      </c>
      <c r="F96" s="7" t="s">
        <v>117</v>
      </c>
      <c r="G96" s="8" t="s">
        <v>117</v>
      </c>
      <c r="H96" s="9" t="s">
        <v>117</v>
      </c>
      <c r="I96" s="9" t="s">
        <v>117</v>
      </c>
      <c r="J96" s="9" t="s">
        <v>117</v>
      </c>
      <c r="K96" s="9" t="s">
        <v>117</v>
      </c>
      <c r="L96" s="10" t="s">
        <v>117</v>
      </c>
      <c r="M96" s="126">
        <f t="shared" si="3"/>
        <v>0</v>
      </c>
      <c r="N96" s="11" t="s">
        <v>117</v>
      </c>
      <c r="O96" s="8" t="s">
        <v>117</v>
      </c>
      <c r="P96" s="12" t="s">
        <v>117</v>
      </c>
      <c r="Q96" s="8" t="s">
        <v>117</v>
      </c>
      <c r="R96" s="12" t="s">
        <v>117</v>
      </c>
      <c r="S96" s="8" t="s">
        <v>117</v>
      </c>
      <c r="T96" s="12" t="s">
        <v>117</v>
      </c>
      <c r="U96" s="8" t="s">
        <v>117</v>
      </c>
      <c r="V96" s="12" t="s">
        <v>117</v>
      </c>
      <c r="W96" s="8" t="s">
        <v>117</v>
      </c>
      <c r="X96" s="12" t="s">
        <v>117</v>
      </c>
      <c r="Y96" s="8" t="s">
        <v>117</v>
      </c>
      <c r="Z96" s="12" t="s">
        <v>117</v>
      </c>
      <c r="AA96" s="8" t="s">
        <v>117</v>
      </c>
      <c r="AB96" s="12" t="s">
        <v>117</v>
      </c>
      <c r="AC96" s="13" t="s">
        <v>117</v>
      </c>
      <c r="AD96" s="9" t="s">
        <v>117</v>
      </c>
      <c r="AE96" s="9" t="s">
        <v>117</v>
      </c>
      <c r="AF96" s="9" t="s">
        <v>117</v>
      </c>
      <c r="AG96" s="9" t="s">
        <v>117</v>
      </c>
      <c r="AH96" s="12" t="s">
        <v>117</v>
      </c>
      <c r="AI96" s="11" t="s">
        <v>117</v>
      </c>
      <c r="AJ96" s="11" t="s">
        <v>117</v>
      </c>
      <c r="AK96" s="13" t="s">
        <v>117</v>
      </c>
      <c r="AL96" s="9" t="s">
        <v>117</v>
      </c>
      <c r="AM96" s="9" t="s">
        <v>117</v>
      </c>
      <c r="AN96" s="9" t="s">
        <v>117</v>
      </c>
      <c r="AO96" s="9" t="s">
        <v>117</v>
      </c>
      <c r="AP96" s="12" t="s">
        <v>117</v>
      </c>
      <c r="AQ96" s="11" t="s">
        <v>117</v>
      </c>
      <c r="AR96" s="11" t="s">
        <v>117</v>
      </c>
      <c r="AS96" s="11" t="s">
        <v>117</v>
      </c>
    </row>
    <row r="97" spans="1:45" ht="20.2" customHeight="1">
      <c r="A97" s="4">
        <v>91</v>
      </c>
      <c r="B97" s="5" t="s">
        <v>117</v>
      </c>
      <c r="C97" s="5" t="s">
        <v>117</v>
      </c>
      <c r="D97" s="5" t="s">
        <v>117</v>
      </c>
      <c r="E97" s="6" t="s">
        <v>117</v>
      </c>
      <c r="F97" s="7" t="s">
        <v>117</v>
      </c>
      <c r="G97" s="8" t="s">
        <v>117</v>
      </c>
      <c r="H97" s="9" t="s">
        <v>117</v>
      </c>
      <c r="I97" s="9" t="s">
        <v>117</v>
      </c>
      <c r="J97" s="9" t="s">
        <v>117</v>
      </c>
      <c r="K97" s="9" t="s">
        <v>117</v>
      </c>
      <c r="L97" s="10" t="s">
        <v>117</v>
      </c>
      <c r="M97" s="126">
        <f t="shared" si="3"/>
        <v>0</v>
      </c>
      <c r="N97" s="11" t="s">
        <v>117</v>
      </c>
      <c r="O97" s="8" t="s">
        <v>117</v>
      </c>
      <c r="P97" s="12" t="s">
        <v>117</v>
      </c>
      <c r="Q97" s="8" t="s">
        <v>117</v>
      </c>
      <c r="R97" s="12" t="s">
        <v>117</v>
      </c>
      <c r="S97" s="8" t="s">
        <v>117</v>
      </c>
      <c r="T97" s="12" t="s">
        <v>117</v>
      </c>
      <c r="U97" s="8" t="s">
        <v>117</v>
      </c>
      <c r="V97" s="12" t="s">
        <v>117</v>
      </c>
      <c r="W97" s="8" t="s">
        <v>117</v>
      </c>
      <c r="X97" s="12" t="s">
        <v>117</v>
      </c>
      <c r="Y97" s="8" t="s">
        <v>117</v>
      </c>
      <c r="Z97" s="12" t="s">
        <v>117</v>
      </c>
      <c r="AA97" s="8" t="s">
        <v>117</v>
      </c>
      <c r="AB97" s="12" t="s">
        <v>117</v>
      </c>
      <c r="AC97" s="13" t="s">
        <v>117</v>
      </c>
      <c r="AD97" s="9" t="s">
        <v>117</v>
      </c>
      <c r="AE97" s="9" t="s">
        <v>117</v>
      </c>
      <c r="AF97" s="9" t="s">
        <v>117</v>
      </c>
      <c r="AG97" s="9" t="s">
        <v>117</v>
      </c>
      <c r="AH97" s="12" t="s">
        <v>117</v>
      </c>
      <c r="AI97" s="11" t="s">
        <v>117</v>
      </c>
      <c r="AJ97" s="11" t="s">
        <v>117</v>
      </c>
      <c r="AK97" s="13" t="s">
        <v>117</v>
      </c>
      <c r="AL97" s="9" t="s">
        <v>117</v>
      </c>
      <c r="AM97" s="9" t="s">
        <v>117</v>
      </c>
      <c r="AN97" s="9" t="s">
        <v>117</v>
      </c>
      <c r="AO97" s="9" t="s">
        <v>117</v>
      </c>
      <c r="AP97" s="12" t="s">
        <v>117</v>
      </c>
      <c r="AQ97" s="11" t="s">
        <v>117</v>
      </c>
      <c r="AR97" s="11" t="s">
        <v>117</v>
      </c>
      <c r="AS97" s="11" t="s">
        <v>117</v>
      </c>
    </row>
    <row r="98" spans="1:45" ht="20.2" customHeight="1">
      <c r="A98" s="4">
        <v>92</v>
      </c>
      <c r="B98" s="5" t="s">
        <v>117</v>
      </c>
      <c r="C98" s="5" t="s">
        <v>117</v>
      </c>
      <c r="D98" s="5" t="s">
        <v>117</v>
      </c>
      <c r="E98" s="6" t="s">
        <v>117</v>
      </c>
      <c r="F98" s="7" t="s">
        <v>117</v>
      </c>
      <c r="G98" s="8" t="s">
        <v>117</v>
      </c>
      <c r="H98" s="9" t="s">
        <v>117</v>
      </c>
      <c r="I98" s="9" t="s">
        <v>117</v>
      </c>
      <c r="J98" s="9" t="s">
        <v>117</v>
      </c>
      <c r="K98" s="9" t="s">
        <v>117</v>
      </c>
      <c r="L98" s="10" t="s">
        <v>117</v>
      </c>
      <c r="M98" s="126">
        <f t="shared" si="3"/>
        <v>0</v>
      </c>
      <c r="N98" s="11" t="s">
        <v>117</v>
      </c>
      <c r="O98" s="8" t="s">
        <v>117</v>
      </c>
      <c r="P98" s="12" t="s">
        <v>117</v>
      </c>
      <c r="Q98" s="8" t="s">
        <v>117</v>
      </c>
      <c r="R98" s="12" t="s">
        <v>117</v>
      </c>
      <c r="S98" s="8" t="s">
        <v>117</v>
      </c>
      <c r="T98" s="12" t="s">
        <v>117</v>
      </c>
      <c r="U98" s="8" t="s">
        <v>117</v>
      </c>
      <c r="V98" s="12" t="s">
        <v>117</v>
      </c>
      <c r="W98" s="8" t="s">
        <v>117</v>
      </c>
      <c r="X98" s="12" t="s">
        <v>117</v>
      </c>
      <c r="Y98" s="8" t="s">
        <v>117</v>
      </c>
      <c r="Z98" s="12" t="s">
        <v>117</v>
      </c>
      <c r="AA98" s="8" t="s">
        <v>117</v>
      </c>
      <c r="AB98" s="12" t="s">
        <v>117</v>
      </c>
      <c r="AC98" s="13" t="s">
        <v>117</v>
      </c>
      <c r="AD98" s="9" t="s">
        <v>117</v>
      </c>
      <c r="AE98" s="9" t="s">
        <v>117</v>
      </c>
      <c r="AF98" s="9" t="s">
        <v>117</v>
      </c>
      <c r="AG98" s="9" t="s">
        <v>117</v>
      </c>
      <c r="AH98" s="12" t="s">
        <v>117</v>
      </c>
      <c r="AI98" s="11" t="s">
        <v>117</v>
      </c>
      <c r="AJ98" s="11" t="s">
        <v>117</v>
      </c>
      <c r="AK98" s="13" t="s">
        <v>117</v>
      </c>
      <c r="AL98" s="9" t="s">
        <v>117</v>
      </c>
      <c r="AM98" s="9" t="s">
        <v>117</v>
      </c>
      <c r="AN98" s="9" t="s">
        <v>117</v>
      </c>
      <c r="AO98" s="9" t="s">
        <v>117</v>
      </c>
      <c r="AP98" s="12" t="s">
        <v>117</v>
      </c>
      <c r="AQ98" s="11" t="s">
        <v>117</v>
      </c>
      <c r="AR98" s="11" t="s">
        <v>117</v>
      </c>
      <c r="AS98" s="11" t="s">
        <v>117</v>
      </c>
    </row>
    <row r="99" spans="1:45" ht="20.2" customHeight="1">
      <c r="A99" s="4">
        <v>93</v>
      </c>
      <c r="B99" s="5" t="s">
        <v>117</v>
      </c>
      <c r="C99" s="5" t="s">
        <v>117</v>
      </c>
      <c r="D99" s="5" t="s">
        <v>117</v>
      </c>
      <c r="E99" s="6" t="s">
        <v>117</v>
      </c>
      <c r="F99" s="7" t="s">
        <v>117</v>
      </c>
      <c r="G99" s="8" t="s">
        <v>117</v>
      </c>
      <c r="H99" s="9" t="s">
        <v>117</v>
      </c>
      <c r="I99" s="9" t="s">
        <v>117</v>
      </c>
      <c r="J99" s="9" t="s">
        <v>117</v>
      </c>
      <c r="K99" s="9" t="s">
        <v>117</v>
      </c>
      <c r="L99" s="10" t="s">
        <v>117</v>
      </c>
      <c r="M99" s="126">
        <f t="shared" si="3"/>
        <v>0</v>
      </c>
      <c r="N99" s="11" t="s">
        <v>117</v>
      </c>
      <c r="O99" s="8" t="s">
        <v>117</v>
      </c>
      <c r="P99" s="12" t="s">
        <v>117</v>
      </c>
      <c r="Q99" s="8" t="s">
        <v>117</v>
      </c>
      <c r="R99" s="12" t="s">
        <v>117</v>
      </c>
      <c r="S99" s="8" t="s">
        <v>117</v>
      </c>
      <c r="T99" s="12" t="s">
        <v>117</v>
      </c>
      <c r="U99" s="8" t="s">
        <v>117</v>
      </c>
      <c r="V99" s="12" t="s">
        <v>117</v>
      </c>
      <c r="W99" s="8" t="s">
        <v>117</v>
      </c>
      <c r="X99" s="12" t="s">
        <v>117</v>
      </c>
      <c r="Y99" s="8" t="s">
        <v>117</v>
      </c>
      <c r="Z99" s="12" t="s">
        <v>117</v>
      </c>
      <c r="AA99" s="8" t="s">
        <v>117</v>
      </c>
      <c r="AB99" s="12" t="s">
        <v>117</v>
      </c>
      <c r="AC99" s="13" t="s">
        <v>117</v>
      </c>
      <c r="AD99" s="9" t="s">
        <v>117</v>
      </c>
      <c r="AE99" s="9" t="s">
        <v>117</v>
      </c>
      <c r="AF99" s="9" t="s">
        <v>117</v>
      </c>
      <c r="AG99" s="9" t="s">
        <v>117</v>
      </c>
      <c r="AH99" s="12" t="s">
        <v>117</v>
      </c>
      <c r="AI99" s="11" t="s">
        <v>117</v>
      </c>
      <c r="AJ99" s="11" t="s">
        <v>117</v>
      </c>
      <c r="AK99" s="13" t="s">
        <v>117</v>
      </c>
      <c r="AL99" s="9" t="s">
        <v>117</v>
      </c>
      <c r="AM99" s="9" t="s">
        <v>117</v>
      </c>
      <c r="AN99" s="9" t="s">
        <v>117</v>
      </c>
      <c r="AO99" s="9" t="s">
        <v>117</v>
      </c>
      <c r="AP99" s="12" t="s">
        <v>117</v>
      </c>
      <c r="AQ99" s="11" t="s">
        <v>117</v>
      </c>
      <c r="AR99" s="11" t="s">
        <v>117</v>
      </c>
      <c r="AS99" s="11" t="s">
        <v>117</v>
      </c>
    </row>
    <row r="100" spans="1:45" ht="20.2" customHeight="1">
      <c r="A100" s="4">
        <v>94</v>
      </c>
      <c r="B100" s="5" t="s">
        <v>117</v>
      </c>
      <c r="C100" s="5" t="s">
        <v>117</v>
      </c>
      <c r="D100" s="5" t="s">
        <v>117</v>
      </c>
      <c r="E100" s="6" t="s">
        <v>117</v>
      </c>
      <c r="F100" s="7" t="s">
        <v>117</v>
      </c>
      <c r="G100" s="8" t="s">
        <v>117</v>
      </c>
      <c r="H100" s="9" t="s">
        <v>117</v>
      </c>
      <c r="I100" s="9" t="s">
        <v>117</v>
      </c>
      <c r="J100" s="9" t="s">
        <v>117</v>
      </c>
      <c r="K100" s="9" t="s">
        <v>117</v>
      </c>
      <c r="L100" s="10" t="s">
        <v>117</v>
      </c>
      <c r="M100" s="126">
        <f t="shared" si="3"/>
        <v>0</v>
      </c>
      <c r="N100" s="11" t="s">
        <v>117</v>
      </c>
      <c r="O100" s="8" t="s">
        <v>117</v>
      </c>
      <c r="P100" s="12" t="s">
        <v>117</v>
      </c>
      <c r="Q100" s="8" t="s">
        <v>117</v>
      </c>
      <c r="R100" s="12" t="s">
        <v>117</v>
      </c>
      <c r="S100" s="8" t="s">
        <v>117</v>
      </c>
      <c r="T100" s="12" t="s">
        <v>117</v>
      </c>
      <c r="U100" s="8" t="s">
        <v>117</v>
      </c>
      <c r="V100" s="12" t="s">
        <v>117</v>
      </c>
      <c r="W100" s="8" t="s">
        <v>117</v>
      </c>
      <c r="X100" s="12" t="s">
        <v>117</v>
      </c>
      <c r="Y100" s="8" t="s">
        <v>117</v>
      </c>
      <c r="Z100" s="12" t="s">
        <v>117</v>
      </c>
      <c r="AA100" s="8" t="s">
        <v>117</v>
      </c>
      <c r="AB100" s="12" t="s">
        <v>117</v>
      </c>
      <c r="AC100" s="13" t="s">
        <v>117</v>
      </c>
      <c r="AD100" s="9" t="s">
        <v>117</v>
      </c>
      <c r="AE100" s="9" t="s">
        <v>117</v>
      </c>
      <c r="AF100" s="9" t="s">
        <v>117</v>
      </c>
      <c r="AG100" s="9" t="s">
        <v>117</v>
      </c>
      <c r="AH100" s="12" t="s">
        <v>117</v>
      </c>
      <c r="AI100" s="11" t="s">
        <v>117</v>
      </c>
      <c r="AJ100" s="11" t="s">
        <v>117</v>
      </c>
      <c r="AK100" s="13" t="s">
        <v>117</v>
      </c>
      <c r="AL100" s="9" t="s">
        <v>117</v>
      </c>
      <c r="AM100" s="9" t="s">
        <v>117</v>
      </c>
      <c r="AN100" s="9" t="s">
        <v>117</v>
      </c>
      <c r="AO100" s="9" t="s">
        <v>117</v>
      </c>
      <c r="AP100" s="12" t="s">
        <v>117</v>
      </c>
      <c r="AQ100" s="11" t="s">
        <v>117</v>
      </c>
      <c r="AR100" s="11" t="s">
        <v>117</v>
      </c>
      <c r="AS100" s="11" t="s">
        <v>117</v>
      </c>
    </row>
    <row r="101" spans="1:45" ht="20.2" customHeight="1">
      <c r="A101" s="4">
        <v>95</v>
      </c>
      <c r="B101" s="5" t="s">
        <v>117</v>
      </c>
      <c r="C101" s="5" t="s">
        <v>117</v>
      </c>
      <c r="D101" s="5" t="s">
        <v>117</v>
      </c>
      <c r="E101" s="6" t="s">
        <v>117</v>
      </c>
      <c r="F101" s="7" t="s">
        <v>117</v>
      </c>
      <c r="G101" s="8" t="s">
        <v>117</v>
      </c>
      <c r="H101" s="9" t="s">
        <v>117</v>
      </c>
      <c r="I101" s="9" t="s">
        <v>117</v>
      </c>
      <c r="J101" s="9" t="s">
        <v>117</v>
      </c>
      <c r="K101" s="9" t="s">
        <v>117</v>
      </c>
      <c r="L101" s="10" t="s">
        <v>117</v>
      </c>
      <c r="M101" s="126">
        <f t="shared" si="3"/>
        <v>0</v>
      </c>
      <c r="N101" s="11" t="s">
        <v>117</v>
      </c>
      <c r="O101" s="8" t="s">
        <v>117</v>
      </c>
      <c r="P101" s="12" t="s">
        <v>117</v>
      </c>
      <c r="Q101" s="8" t="s">
        <v>117</v>
      </c>
      <c r="R101" s="12" t="s">
        <v>117</v>
      </c>
      <c r="S101" s="8" t="s">
        <v>117</v>
      </c>
      <c r="T101" s="12" t="s">
        <v>117</v>
      </c>
      <c r="U101" s="8" t="s">
        <v>117</v>
      </c>
      <c r="V101" s="12" t="s">
        <v>117</v>
      </c>
      <c r="W101" s="8" t="s">
        <v>117</v>
      </c>
      <c r="X101" s="12" t="s">
        <v>117</v>
      </c>
      <c r="Y101" s="8" t="s">
        <v>117</v>
      </c>
      <c r="Z101" s="12" t="s">
        <v>117</v>
      </c>
      <c r="AA101" s="8" t="s">
        <v>117</v>
      </c>
      <c r="AB101" s="12" t="s">
        <v>117</v>
      </c>
      <c r="AC101" s="13" t="s">
        <v>117</v>
      </c>
      <c r="AD101" s="9" t="s">
        <v>117</v>
      </c>
      <c r="AE101" s="9" t="s">
        <v>117</v>
      </c>
      <c r="AF101" s="9" t="s">
        <v>117</v>
      </c>
      <c r="AG101" s="9" t="s">
        <v>117</v>
      </c>
      <c r="AH101" s="12" t="s">
        <v>117</v>
      </c>
      <c r="AI101" s="11" t="s">
        <v>117</v>
      </c>
      <c r="AJ101" s="11" t="s">
        <v>117</v>
      </c>
      <c r="AK101" s="13" t="s">
        <v>117</v>
      </c>
      <c r="AL101" s="9" t="s">
        <v>117</v>
      </c>
      <c r="AM101" s="9" t="s">
        <v>117</v>
      </c>
      <c r="AN101" s="9" t="s">
        <v>117</v>
      </c>
      <c r="AO101" s="9" t="s">
        <v>117</v>
      </c>
      <c r="AP101" s="12" t="s">
        <v>117</v>
      </c>
      <c r="AQ101" s="11" t="s">
        <v>117</v>
      </c>
      <c r="AR101" s="11" t="s">
        <v>117</v>
      </c>
      <c r="AS101" s="11" t="s">
        <v>117</v>
      </c>
    </row>
    <row r="102" spans="1:45" ht="20.2" customHeight="1">
      <c r="A102" s="4">
        <v>96</v>
      </c>
      <c r="B102" s="5" t="s">
        <v>117</v>
      </c>
      <c r="C102" s="5" t="s">
        <v>117</v>
      </c>
      <c r="D102" s="5" t="s">
        <v>117</v>
      </c>
      <c r="E102" s="6" t="s">
        <v>117</v>
      </c>
      <c r="F102" s="7" t="s">
        <v>117</v>
      </c>
      <c r="G102" s="8" t="s">
        <v>117</v>
      </c>
      <c r="H102" s="9" t="s">
        <v>117</v>
      </c>
      <c r="I102" s="9" t="s">
        <v>117</v>
      </c>
      <c r="J102" s="9" t="s">
        <v>117</v>
      </c>
      <c r="K102" s="9" t="s">
        <v>117</v>
      </c>
      <c r="L102" s="10" t="s">
        <v>117</v>
      </c>
      <c r="M102" s="126">
        <f t="shared" si="3"/>
        <v>0</v>
      </c>
      <c r="N102" s="11" t="s">
        <v>117</v>
      </c>
      <c r="O102" s="8" t="s">
        <v>117</v>
      </c>
      <c r="P102" s="12" t="s">
        <v>117</v>
      </c>
      <c r="Q102" s="8" t="s">
        <v>117</v>
      </c>
      <c r="R102" s="12" t="s">
        <v>117</v>
      </c>
      <c r="S102" s="8" t="s">
        <v>117</v>
      </c>
      <c r="T102" s="12" t="s">
        <v>117</v>
      </c>
      <c r="U102" s="8" t="s">
        <v>117</v>
      </c>
      <c r="V102" s="12" t="s">
        <v>117</v>
      </c>
      <c r="W102" s="8" t="s">
        <v>117</v>
      </c>
      <c r="X102" s="12" t="s">
        <v>117</v>
      </c>
      <c r="Y102" s="8" t="s">
        <v>117</v>
      </c>
      <c r="Z102" s="12" t="s">
        <v>117</v>
      </c>
      <c r="AA102" s="8" t="s">
        <v>117</v>
      </c>
      <c r="AB102" s="12" t="s">
        <v>117</v>
      </c>
      <c r="AC102" s="13" t="s">
        <v>117</v>
      </c>
      <c r="AD102" s="9" t="s">
        <v>117</v>
      </c>
      <c r="AE102" s="9" t="s">
        <v>117</v>
      </c>
      <c r="AF102" s="9" t="s">
        <v>117</v>
      </c>
      <c r="AG102" s="9" t="s">
        <v>117</v>
      </c>
      <c r="AH102" s="12" t="s">
        <v>117</v>
      </c>
      <c r="AI102" s="11" t="s">
        <v>117</v>
      </c>
      <c r="AJ102" s="11" t="s">
        <v>117</v>
      </c>
      <c r="AK102" s="13" t="s">
        <v>117</v>
      </c>
      <c r="AL102" s="9" t="s">
        <v>117</v>
      </c>
      <c r="AM102" s="9" t="s">
        <v>117</v>
      </c>
      <c r="AN102" s="9" t="s">
        <v>117</v>
      </c>
      <c r="AO102" s="9" t="s">
        <v>117</v>
      </c>
      <c r="AP102" s="12" t="s">
        <v>117</v>
      </c>
      <c r="AQ102" s="11" t="s">
        <v>117</v>
      </c>
      <c r="AR102" s="11" t="s">
        <v>117</v>
      </c>
      <c r="AS102" s="11" t="s">
        <v>117</v>
      </c>
    </row>
    <row r="103" spans="1:45" ht="20.2" customHeight="1">
      <c r="A103" s="4">
        <v>97</v>
      </c>
      <c r="B103" s="5" t="s">
        <v>117</v>
      </c>
      <c r="C103" s="5" t="s">
        <v>117</v>
      </c>
      <c r="D103" s="5" t="s">
        <v>117</v>
      </c>
      <c r="E103" s="6" t="s">
        <v>117</v>
      </c>
      <c r="F103" s="7" t="s">
        <v>117</v>
      </c>
      <c r="G103" s="8" t="s">
        <v>117</v>
      </c>
      <c r="H103" s="9" t="s">
        <v>117</v>
      </c>
      <c r="I103" s="9" t="s">
        <v>117</v>
      </c>
      <c r="J103" s="9" t="s">
        <v>117</v>
      </c>
      <c r="K103" s="9" t="s">
        <v>117</v>
      </c>
      <c r="L103" s="10" t="s">
        <v>117</v>
      </c>
      <c r="M103" s="126">
        <f t="shared" si="3"/>
        <v>0</v>
      </c>
      <c r="N103" s="11" t="s">
        <v>117</v>
      </c>
      <c r="O103" s="8" t="s">
        <v>117</v>
      </c>
      <c r="P103" s="12" t="s">
        <v>117</v>
      </c>
      <c r="Q103" s="8" t="s">
        <v>117</v>
      </c>
      <c r="R103" s="12" t="s">
        <v>117</v>
      </c>
      <c r="S103" s="8" t="s">
        <v>117</v>
      </c>
      <c r="T103" s="12" t="s">
        <v>117</v>
      </c>
      <c r="U103" s="8" t="s">
        <v>117</v>
      </c>
      <c r="V103" s="12" t="s">
        <v>117</v>
      </c>
      <c r="W103" s="8" t="s">
        <v>117</v>
      </c>
      <c r="X103" s="12" t="s">
        <v>117</v>
      </c>
      <c r="Y103" s="8" t="s">
        <v>117</v>
      </c>
      <c r="Z103" s="12" t="s">
        <v>117</v>
      </c>
      <c r="AA103" s="8" t="s">
        <v>117</v>
      </c>
      <c r="AB103" s="12" t="s">
        <v>117</v>
      </c>
      <c r="AC103" s="13" t="s">
        <v>117</v>
      </c>
      <c r="AD103" s="9" t="s">
        <v>117</v>
      </c>
      <c r="AE103" s="9" t="s">
        <v>117</v>
      </c>
      <c r="AF103" s="9" t="s">
        <v>117</v>
      </c>
      <c r="AG103" s="9" t="s">
        <v>117</v>
      </c>
      <c r="AH103" s="12" t="s">
        <v>117</v>
      </c>
      <c r="AI103" s="11" t="s">
        <v>117</v>
      </c>
      <c r="AJ103" s="11" t="s">
        <v>117</v>
      </c>
      <c r="AK103" s="13" t="s">
        <v>117</v>
      </c>
      <c r="AL103" s="9" t="s">
        <v>117</v>
      </c>
      <c r="AM103" s="9" t="s">
        <v>117</v>
      </c>
      <c r="AN103" s="9" t="s">
        <v>117</v>
      </c>
      <c r="AO103" s="9" t="s">
        <v>117</v>
      </c>
      <c r="AP103" s="12" t="s">
        <v>117</v>
      </c>
      <c r="AQ103" s="11" t="s">
        <v>117</v>
      </c>
      <c r="AR103" s="11" t="s">
        <v>117</v>
      </c>
      <c r="AS103" s="11" t="s">
        <v>117</v>
      </c>
    </row>
    <row r="104" spans="1:45" ht="20.2" customHeight="1">
      <c r="A104" s="4">
        <v>98</v>
      </c>
      <c r="B104" s="5" t="s">
        <v>117</v>
      </c>
      <c r="C104" s="5" t="s">
        <v>117</v>
      </c>
      <c r="D104" s="5" t="s">
        <v>117</v>
      </c>
      <c r="E104" s="6" t="s">
        <v>117</v>
      </c>
      <c r="F104" s="7" t="s">
        <v>117</v>
      </c>
      <c r="G104" s="8" t="s">
        <v>117</v>
      </c>
      <c r="H104" s="9" t="s">
        <v>117</v>
      </c>
      <c r="I104" s="9" t="s">
        <v>117</v>
      </c>
      <c r="J104" s="9" t="s">
        <v>117</v>
      </c>
      <c r="K104" s="9" t="s">
        <v>117</v>
      </c>
      <c r="L104" s="10" t="s">
        <v>117</v>
      </c>
      <c r="M104" s="126">
        <f t="shared" si="3"/>
        <v>0</v>
      </c>
      <c r="N104" s="11" t="s">
        <v>117</v>
      </c>
      <c r="O104" s="8" t="s">
        <v>117</v>
      </c>
      <c r="P104" s="12" t="s">
        <v>117</v>
      </c>
      <c r="Q104" s="8" t="s">
        <v>117</v>
      </c>
      <c r="R104" s="12" t="s">
        <v>117</v>
      </c>
      <c r="S104" s="8" t="s">
        <v>117</v>
      </c>
      <c r="T104" s="12" t="s">
        <v>117</v>
      </c>
      <c r="U104" s="8" t="s">
        <v>117</v>
      </c>
      <c r="V104" s="12" t="s">
        <v>117</v>
      </c>
      <c r="W104" s="8" t="s">
        <v>117</v>
      </c>
      <c r="X104" s="12" t="s">
        <v>117</v>
      </c>
      <c r="Y104" s="8" t="s">
        <v>117</v>
      </c>
      <c r="Z104" s="12" t="s">
        <v>117</v>
      </c>
      <c r="AA104" s="8" t="s">
        <v>117</v>
      </c>
      <c r="AB104" s="12" t="s">
        <v>117</v>
      </c>
      <c r="AC104" s="13" t="s">
        <v>117</v>
      </c>
      <c r="AD104" s="9" t="s">
        <v>117</v>
      </c>
      <c r="AE104" s="9" t="s">
        <v>117</v>
      </c>
      <c r="AF104" s="9" t="s">
        <v>117</v>
      </c>
      <c r="AG104" s="9" t="s">
        <v>117</v>
      </c>
      <c r="AH104" s="12" t="s">
        <v>117</v>
      </c>
      <c r="AI104" s="11" t="s">
        <v>117</v>
      </c>
      <c r="AJ104" s="11" t="s">
        <v>117</v>
      </c>
      <c r="AK104" s="13" t="s">
        <v>117</v>
      </c>
      <c r="AL104" s="9" t="s">
        <v>117</v>
      </c>
      <c r="AM104" s="9" t="s">
        <v>117</v>
      </c>
      <c r="AN104" s="9" t="s">
        <v>117</v>
      </c>
      <c r="AO104" s="9" t="s">
        <v>117</v>
      </c>
      <c r="AP104" s="12" t="s">
        <v>117</v>
      </c>
      <c r="AQ104" s="11" t="s">
        <v>117</v>
      </c>
      <c r="AR104" s="11" t="s">
        <v>117</v>
      </c>
      <c r="AS104" s="11" t="s">
        <v>117</v>
      </c>
    </row>
    <row r="105" spans="1:45" ht="20.2" customHeight="1">
      <c r="A105" s="4">
        <v>99</v>
      </c>
      <c r="B105" s="5" t="s">
        <v>117</v>
      </c>
      <c r="C105" s="5" t="s">
        <v>117</v>
      </c>
      <c r="D105" s="5" t="s">
        <v>117</v>
      </c>
      <c r="E105" s="6" t="s">
        <v>117</v>
      </c>
      <c r="F105" s="7" t="s">
        <v>117</v>
      </c>
      <c r="G105" s="8" t="s">
        <v>117</v>
      </c>
      <c r="H105" s="9" t="s">
        <v>117</v>
      </c>
      <c r="I105" s="9" t="s">
        <v>117</v>
      </c>
      <c r="J105" s="9" t="s">
        <v>117</v>
      </c>
      <c r="K105" s="9" t="s">
        <v>117</v>
      </c>
      <c r="L105" s="10" t="s">
        <v>117</v>
      </c>
      <c r="M105" s="126">
        <f t="shared" si="3"/>
        <v>0</v>
      </c>
      <c r="N105" s="11" t="s">
        <v>117</v>
      </c>
      <c r="O105" s="8" t="s">
        <v>117</v>
      </c>
      <c r="P105" s="12" t="s">
        <v>117</v>
      </c>
      <c r="Q105" s="8" t="s">
        <v>117</v>
      </c>
      <c r="R105" s="12" t="s">
        <v>117</v>
      </c>
      <c r="S105" s="8" t="s">
        <v>117</v>
      </c>
      <c r="T105" s="12" t="s">
        <v>117</v>
      </c>
      <c r="U105" s="8" t="s">
        <v>117</v>
      </c>
      <c r="V105" s="12" t="s">
        <v>117</v>
      </c>
      <c r="W105" s="8" t="s">
        <v>117</v>
      </c>
      <c r="X105" s="12" t="s">
        <v>117</v>
      </c>
      <c r="Y105" s="8" t="s">
        <v>117</v>
      </c>
      <c r="Z105" s="12" t="s">
        <v>117</v>
      </c>
      <c r="AA105" s="8" t="s">
        <v>117</v>
      </c>
      <c r="AB105" s="12" t="s">
        <v>117</v>
      </c>
      <c r="AC105" s="13" t="s">
        <v>117</v>
      </c>
      <c r="AD105" s="9" t="s">
        <v>117</v>
      </c>
      <c r="AE105" s="9" t="s">
        <v>117</v>
      </c>
      <c r="AF105" s="9" t="s">
        <v>117</v>
      </c>
      <c r="AG105" s="9" t="s">
        <v>117</v>
      </c>
      <c r="AH105" s="12" t="s">
        <v>117</v>
      </c>
      <c r="AI105" s="11" t="s">
        <v>117</v>
      </c>
      <c r="AJ105" s="11" t="s">
        <v>117</v>
      </c>
      <c r="AK105" s="13" t="s">
        <v>117</v>
      </c>
      <c r="AL105" s="9" t="s">
        <v>117</v>
      </c>
      <c r="AM105" s="9" t="s">
        <v>117</v>
      </c>
      <c r="AN105" s="9" t="s">
        <v>117</v>
      </c>
      <c r="AO105" s="9" t="s">
        <v>117</v>
      </c>
      <c r="AP105" s="12" t="s">
        <v>117</v>
      </c>
      <c r="AQ105" s="11" t="s">
        <v>117</v>
      </c>
      <c r="AR105" s="11" t="s">
        <v>117</v>
      </c>
      <c r="AS105" s="11" t="s">
        <v>117</v>
      </c>
    </row>
    <row r="106" spans="1:45" ht="20.2" customHeight="1">
      <c r="A106" s="4">
        <v>100</v>
      </c>
      <c r="B106" s="5" t="s">
        <v>117</v>
      </c>
      <c r="C106" s="5" t="s">
        <v>117</v>
      </c>
      <c r="D106" s="5" t="s">
        <v>117</v>
      </c>
      <c r="E106" s="6" t="s">
        <v>117</v>
      </c>
      <c r="F106" s="7" t="s">
        <v>117</v>
      </c>
      <c r="G106" s="8" t="s">
        <v>117</v>
      </c>
      <c r="H106" s="9" t="s">
        <v>117</v>
      </c>
      <c r="I106" s="9" t="s">
        <v>117</v>
      </c>
      <c r="J106" s="9" t="s">
        <v>117</v>
      </c>
      <c r="K106" s="9" t="s">
        <v>117</v>
      </c>
      <c r="L106" s="10" t="s">
        <v>117</v>
      </c>
      <c r="M106" s="126">
        <f t="shared" si="3"/>
        <v>0</v>
      </c>
      <c r="N106" s="11" t="s">
        <v>117</v>
      </c>
      <c r="O106" s="8" t="s">
        <v>117</v>
      </c>
      <c r="P106" s="12" t="s">
        <v>117</v>
      </c>
      <c r="Q106" s="8" t="s">
        <v>117</v>
      </c>
      <c r="R106" s="12" t="s">
        <v>117</v>
      </c>
      <c r="S106" s="8" t="s">
        <v>117</v>
      </c>
      <c r="T106" s="12" t="s">
        <v>117</v>
      </c>
      <c r="U106" s="8" t="s">
        <v>117</v>
      </c>
      <c r="V106" s="12" t="s">
        <v>117</v>
      </c>
      <c r="W106" s="8" t="s">
        <v>117</v>
      </c>
      <c r="X106" s="12" t="s">
        <v>117</v>
      </c>
      <c r="Y106" s="8" t="s">
        <v>117</v>
      </c>
      <c r="Z106" s="12" t="s">
        <v>117</v>
      </c>
      <c r="AA106" s="8" t="s">
        <v>117</v>
      </c>
      <c r="AB106" s="12" t="s">
        <v>117</v>
      </c>
      <c r="AC106" s="13" t="s">
        <v>117</v>
      </c>
      <c r="AD106" s="9" t="s">
        <v>117</v>
      </c>
      <c r="AE106" s="9" t="s">
        <v>117</v>
      </c>
      <c r="AF106" s="9" t="s">
        <v>117</v>
      </c>
      <c r="AG106" s="9" t="s">
        <v>117</v>
      </c>
      <c r="AH106" s="12" t="s">
        <v>117</v>
      </c>
      <c r="AI106" s="11" t="s">
        <v>117</v>
      </c>
      <c r="AJ106" s="11" t="s">
        <v>117</v>
      </c>
      <c r="AK106" s="13" t="s">
        <v>117</v>
      </c>
      <c r="AL106" s="9" t="s">
        <v>117</v>
      </c>
      <c r="AM106" s="9" t="s">
        <v>117</v>
      </c>
      <c r="AN106" s="9" t="s">
        <v>117</v>
      </c>
      <c r="AO106" s="9" t="s">
        <v>117</v>
      </c>
      <c r="AP106" s="12" t="s">
        <v>117</v>
      </c>
      <c r="AQ106" s="11" t="s">
        <v>117</v>
      </c>
      <c r="AR106" s="11" t="s">
        <v>117</v>
      </c>
      <c r="AS106" s="11" t="s">
        <v>117</v>
      </c>
    </row>
    <row r="107" spans="1:45" ht="20.2" customHeight="1">
      <c r="A107" s="4">
        <v>101</v>
      </c>
      <c r="B107" s="5" t="s">
        <v>117</v>
      </c>
      <c r="C107" s="5" t="s">
        <v>117</v>
      </c>
      <c r="D107" s="5" t="s">
        <v>117</v>
      </c>
      <c r="E107" s="6" t="s">
        <v>117</v>
      </c>
      <c r="F107" s="7" t="s">
        <v>117</v>
      </c>
      <c r="G107" s="8" t="s">
        <v>117</v>
      </c>
      <c r="H107" s="9" t="s">
        <v>117</v>
      </c>
      <c r="I107" s="9" t="s">
        <v>117</v>
      </c>
      <c r="J107" s="9" t="s">
        <v>117</v>
      </c>
      <c r="K107" s="9" t="s">
        <v>117</v>
      </c>
      <c r="L107" s="10" t="s">
        <v>117</v>
      </c>
      <c r="M107" s="126">
        <f t="shared" si="3"/>
        <v>0</v>
      </c>
      <c r="N107" s="11" t="s">
        <v>117</v>
      </c>
      <c r="O107" s="8" t="s">
        <v>117</v>
      </c>
      <c r="P107" s="12" t="s">
        <v>117</v>
      </c>
      <c r="Q107" s="8" t="s">
        <v>117</v>
      </c>
      <c r="R107" s="12" t="s">
        <v>117</v>
      </c>
      <c r="S107" s="8" t="s">
        <v>117</v>
      </c>
      <c r="T107" s="12" t="s">
        <v>117</v>
      </c>
      <c r="U107" s="8" t="s">
        <v>117</v>
      </c>
      <c r="V107" s="12" t="s">
        <v>117</v>
      </c>
      <c r="W107" s="8" t="s">
        <v>117</v>
      </c>
      <c r="X107" s="12" t="s">
        <v>117</v>
      </c>
      <c r="Y107" s="8" t="s">
        <v>117</v>
      </c>
      <c r="Z107" s="12" t="s">
        <v>117</v>
      </c>
      <c r="AA107" s="8" t="s">
        <v>117</v>
      </c>
      <c r="AB107" s="12" t="s">
        <v>117</v>
      </c>
      <c r="AC107" s="13" t="s">
        <v>117</v>
      </c>
      <c r="AD107" s="9" t="s">
        <v>117</v>
      </c>
      <c r="AE107" s="9" t="s">
        <v>117</v>
      </c>
      <c r="AF107" s="9" t="s">
        <v>117</v>
      </c>
      <c r="AG107" s="9" t="s">
        <v>117</v>
      </c>
      <c r="AH107" s="12" t="s">
        <v>117</v>
      </c>
      <c r="AI107" s="11" t="s">
        <v>117</v>
      </c>
      <c r="AJ107" s="11" t="s">
        <v>117</v>
      </c>
      <c r="AK107" s="13" t="s">
        <v>117</v>
      </c>
      <c r="AL107" s="9" t="s">
        <v>117</v>
      </c>
      <c r="AM107" s="9" t="s">
        <v>117</v>
      </c>
      <c r="AN107" s="9" t="s">
        <v>117</v>
      </c>
      <c r="AO107" s="9" t="s">
        <v>117</v>
      </c>
      <c r="AP107" s="12" t="s">
        <v>117</v>
      </c>
      <c r="AQ107" s="11" t="s">
        <v>117</v>
      </c>
      <c r="AR107" s="11" t="s">
        <v>117</v>
      </c>
      <c r="AS107" s="11" t="s">
        <v>117</v>
      </c>
    </row>
    <row r="108" spans="1:45" ht="20.2" customHeight="1">
      <c r="A108" s="4">
        <v>102</v>
      </c>
      <c r="B108" s="5" t="s">
        <v>117</v>
      </c>
      <c r="C108" s="5" t="s">
        <v>117</v>
      </c>
      <c r="D108" s="5" t="s">
        <v>117</v>
      </c>
      <c r="E108" s="6" t="s">
        <v>117</v>
      </c>
      <c r="F108" s="7" t="s">
        <v>117</v>
      </c>
      <c r="G108" s="8" t="s">
        <v>117</v>
      </c>
      <c r="H108" s="9" t="s">
        <v>117</v>
      </c>
      <c r="I108" s="9" t="s">
        <v>117</v>
      </c>
      <c r="J108" s="9" t="s">
        <v>117</v>
      </c>
      <c r="K108" s="9" t="s">
        <v>117</v>
      </c>
      <c r="L108" s="10" t="s">
        <v>117</v>
      </c>
      <c r="M108" s="126">
        <f t="shared" si="3"/>
        <v>0</v>
      </c>
      <c r="N108" s="11" t="s">
        <v>117</v>
      </c>
      <c r="O108" s="8" t="s">
        <v>117</v>
      </c>
      <c r="P108" s="12" t="s">
        <v>117</v>
      </c>
      <c r="Q108" s="8" t="s">
        <v>117</v>
      </c>
      <c r="R108" s="12" t="s">
        <v>117</v>
      </c>
      <c r="S108" s="8" t="s">
        <v>117</v>
      </c>
      <c r="T108" s="12" t="s">
        <v>117</v>
      </c>
      <c r="U108" s="8" t="s">
        <v>117</v>
      </c>
      <c r="V108" s="12" t="s">
        <v>117</v>
      </c>
      <c r="W108" s="8" t="s">
        <v>117</v>
      </c>
      <c r="X108" s="12" t="s">
        <v>117</v>
      </c>
      <c r="Y108" s="8" t="s">
        <v>117</v>
      </c>
      <c r="Z108" s="12" t="s">
        <v>117</v>
      </c>
      <c r="AA108" s="8" t="s">
        <v>117</v>
      </c>
      <c r="AB108" s="12" t="s">
        <v>117</v>
      </c>
      <c r="AC108" s="13" t="s">
        <v>117</v>
      </c>
      <c r="AD108" s="9" t="s">
        <v>117</v>
      </c>
      <c r="AE108" s="9" t="s">
        <v>117</v>
      </c>
      <c r="AF108" s="9" t="s">
        <v>117</v>
      </c>
      <c r="AG108" s="9" t="s">
        <v>117</v>
      </c>
      <c r="AH108" s="12" t="s">
        <v>117</v>
      </c>
      <c r="AI108" s="11" t="s">
        <v>117</v>
      </c>
      <c r="AJ108" s="11" t="s">
        <v>117</v>
      </c>
      <c r="AK108" s="13" t="s">
        <v>117</v>
      </c>
      <c r="AL108" s="9" t="s">
        <v>117</v>
      </c>
      <c r="AM108" s="9" t="s">
        <v>117</v>
      </c>
      <c r="AN108" s="9" t="s">
        <v>117</v>
      </c>
      <c r="AO108" s="9" t="s">
        <v>117</v>
      </c>
      <c r="AP108" s="12" t="s">
        <v>117</v>
      </c>
      <c r="AQ108" s="11" t="s">
        <v>117</v>
      </c>
      <c r="AR108" s="11" t="s">
        <v>117</v>
      </c>
      <c r="AS108" s="11" t="s">
        <v>117</v>
      </c>
    </row>
    <row r="109" spans="1:45" ht="20.2" customHeight="1">
      <c r="A109" s="4">
        <v>103</v>
      </c>
      <c r="B109" s="5" t="s">
        <v>117</v>
      </c>
      <c r="C109" s="5" t="s">
        <v>117</v>
      </c>
      <c r="D109" s="5" t="s">
        <v>117</v>
      </c>
      <c r="E109" s="6" t="s">
        <v>117</v>
      </c>
      <c r="F109" s="7" t="s">
        <v>117</v>
      </c>
      <c r="G109" s="8" t="s">
        <v>117</v>
      </c>
      <c r="H109" s="9" t="s">
        <v>117</v>
      </c>
      <c r="I109" s="9" t="s">
        <v>117</v>
      </c>
      <c r="J109" s="9" t="s">
        <v>117</v>
      </c>
      <c r="K109" s="9" t="s">
        <v>117</v>
      </c>
      <c r="L109" s="10" t="s">
        <v>117</v>
      </c>
      <c r="M109" s="126">
        <f t="shared" si="3"/>
        <v>0</v>
      </c>
      <c r="N109" s="11" t="s">
        <v>117</v>
      </c>
      <c r="O109" s="8" t="s">
        <v>117</v>
      </c>
      <c r="P109" s="12" t="s">
        <v>117</v>
      </c>
      <c r="Q109" s="8" t="s">
        <v>117</v>
      </c>
      <c r="R109" s="12" t="s">
        <v>117</v>
      </c>
      <c r="S109" s="8" t="s">
        <v>117</v>
      </c>
      <c r="T109" s="12" t="s">
        <v>117</v>
      </c>
      <c r="U109" s="8" t="s">
        <v>117</v>
      </c>
      <c r="V109" s="12" t="s">
        <v>117</v>
      </c>
      <c r="W109" s="8" t="s">
        <v>117</v>
      </c>
      <c r="X109" s="12" t="s">
        <v>117</v>
      </c>
      <c r="Y109" s="8" t="s">
        <v>117</v>
      </c>
      <c r="Z109" s="12" t="s">
        <v>117</v>
      </c>
      <c r="AA109" s="8" t="s">
        <v>117</v>
      </c>
      <c r="AB109" s="12" t="s">
        <v>117</v>
      </c>
      <c r="AC109" s="13" t="s">
        <v>117</v>
      </c>
      <c r="AD109" s="9" t="s">
        <v>117</v>
      </c>
      <c r="AE109" s="9" t="s">
        <v>117</v>
      </c>
      <c r="AF109" s="9" t="s">
        <v>117</v>
      </c>
      <c r="AG109" s="9" t="s">
        <v>117</v>
      </c>
      <c r="AH109" s="12" t="s">
        <v>117</v>
      </c>
      <c r="AI109" s="11" t="s">
        <v>117</v>
      </c>
      <c r="AJ109" s="11" t="s">
        <v>117</v>
      </c>
      <c r="AK109" s="13" t="s">
        <v>117</v>
      </c>
      <c r="AL109" s="9" t="s">
        <v>117</v>
      </c>
      <c r="AM109" s="9" t="s">
        <v>117</v>
      </c>
      <c r="AN109" s="9" t="s">
        <v>117</v>
      </c>
      <c r="AO109" s="9" t="s">
        <v>117</v>
      </c>
      <c r="AP109" s="12" t="s">
        <v>117</v>
      </c>
      <c r="AQ109" s="11" t="s">
        <v>117</v>
      </c>
      <c r="AR109" s="11" t="s">
        <v>117</v>
      </c>
      <c r="AS109" s="11" t="s">
        <v>117</v>
      </c>
    </row>
    <row r="110" spans="1:45" ht="20.2" customHeight="1">
      <c r="A110" s="4">
        <v>104</v>
      </c>
      <c r="B110" s="5" t="s">
        <v>117</v>
      </c>
      <c r="C110" s="5" t="s">
        <v>117</v>
      </c>
      <c r="D110" s="5" t="s">
        <v>117</v>
      </c>
      <c r="E110" s="6" t="s">
        <v>117</v>
      </c>
      <c r="F110" s="7" t="s">
        <v>117</v>
      </c>
      <c r="G110" s="8" t="s">
        <v>117</v>
      </c>
      <c r="H110" s="9" t="s">
        <v>117</v>
      </c>
      <c r="I110" s="9" t="s">
        <v>117</v>
      </c>
      <c r="J110" s="9" t="s">
        <v>117</v>
      </c>
      <c r="K110" s="9" t="s">
        <v>117</v>
      </c>
      <c r="L110" s="10" t="s">
        <v>117</v>
      </c>
      <c r="M110" s="126">
        <f t="shared" si="3"/>
        <v>0</v>
      </c>
      <c r="N110" s="11" t="s">
        <v>117</v>
      </c>
      <c r="O110" s="8" t="s">
        <v>117</v>
      </c>
      <c r="P110" s="12" t="s">
        <v>117</v>
      </c>
      <c r="Q110" s="8" t="s">
        <v>117</v>
      </c>
      <c r="R110" s="12" t="s">
        <v>117</v>
      </c>
      <c r="S110" s="8" t="s">
        <v>117</v>
      </c>
      <c r="T110" s="12" t="s">
        <v>117</v>
      </c>
      <c r="U110" s="8" t="s">
        <v>117</v>
      </c>
      <c r="V110" s="12" t="s">
        <v>117</v>
      </c>
      <c r="W110" s="8" t="s">
        <v>117</v>
      </c>
      <c r="X110" s="12" t="s">
        <v>117</v>
      </c>
      <c r="Y110" s="8" t="s">
        <v>117</v>
      </c>
      <c r="Z110" s="12" t="s">
        <v>117</v>
      </c>
      <c r="AA110" s="8" t="s">
        <v>117</v>
      </c>
      <c r="AB110" s="12" t="s">
        <v>117</v>
      </c>
      <c r="AC110" s="13" t="s">
        <v>117</v>
      </c>
      <c r="AD110" s="9" t="s">
        <v>117</v>
      </c>
      <c r="AE110" s="9" t="s">
        <v>117</v>
      </c>
      <c r="AF110" s="9" t="s">
        <v>117</v>
      </c>
      <c r="AG110" s="9" t="s">
        <v>117</v>
      </c>
      <c r="AH110" s="12" t="s">
        <v>117</v>
      </c>
      <c r="AI110" s="11" t="s">
        <v>117</v>
      </c>
      <c r="AJ110" s="11" t="s">
        <v>117</v>
      </c>
      <c r="AK110" s="13" t="s">
        <v>117</v>
      </c>
      <c r="AL110" s="9" t="s">
        <v>117</v>
      </c>
      <c r="AM110" s="9" t="s">
        <v>117</v>
      </c>
      <c r="AN110" s="9" t="s">
        <v>117</v>
      </c>
      <c r="AO110" s="9" t="s">
        <v>117</v>
      </c>
      <c r="AP110" s="12" t="s">
        <v>117</v>
      </c>
      <c r="AQ110" s="11" t="s">
        <v>117</v>
      </c>
      <c r="AR110" s="11" t="s">
        <v>117</v>
      </c>
      <c r="AS110" s="11" t="s">
        <v>117</v>
      </c>
    </row>
    <row r="111" spans="1:45" ht="20.2" customHeight="1">
      <c r="A111" s="4">
        <v>105</v>
      </c>
      <c r="B111" s="5" t="s">
        <v>117</v>
      </c>
      <c r="C111" s="5" t="s">
        <v>117</v>
      </c>
      <c r="D111" s="5" t="s">
        <v>117</v>
      </c>
      <c r="E111" s="6" t="s">
        <v>117</v>
      </c>
      <c r="F111" s="7" t="s">
        <v>117</v>
      </c>
      <c r="G111" s="8" t="s">
        <v>117</v>
      </c>
      <c r="H111" s="9" t="s">
        <v>117</v>
      </c>
      <c r="I111" s="9" t="s">
        <v>117</v>
      </c>
      <c r="J111" s="9" t="s">
        <v>117</v>
      </c>
      <c r="K111" s="9" t="s">
        <v>117</v>
      </c>
      <c r="L111" s="10" t="s">
        <v>117</v>
      </c>
      <c r="M111" s="126">
        <f t="shared" si="3"/>
        <v>0</v>
      </c>
      <c r="N111" s="11" t="s">
        <v>117</v>
      </c>
      <c r="O111" s="8" t="s">
        <v>117</v>
      </c>
      <c r="P111" s="12" t="s">
        <v>117</v>
      </c>
      <c r="Q111" s="8" t="s">
        <v>117</v>
      </c>
      <c r="R111" s="12" t="s">
        <v>117</v>
      </c>
      <c r="S111" s="8" t="s">
        <v>117</v>
      </c>
      <c r="T111" s="12" t="s">
        <v>117</v>
      </c>
      <c r="U111" s="8" t="s">
        <v>117</v>
      </c>
      <c r="V111" s="12" t="s">
        <v>117</v>
      </c>
      <c r="W111" s="8" t="s">
        <v>117</v>
      </c>
      <c r="X111" s="12" t="s">
        <v>117</v>
      </c>
      <c r="Y111" s="8" t="s">
        <v>117</v>
      </c>
      <c r="Z111" s="12" t="s">
        <v>117</v>
      </c>
      <c r="AA111" s="8" t="s">
        <v>117</v>
      </c>
      <c r="AB111" s="12" t="s">
        <v>117</v>
      </c>
      <c r="AC111" s="13" t="s">
        <v>117</v>
      </c>
      <c r="AD111" s="9" t="s">
        <v>117</v>
      </c>
      <c r="AE111" s="9" t="s">
        <v>117</v>
      </c>
      <c r="AF111" s="9" t="s">
        <v>117</v>
      </c>
      <c r="AG111" s="9" t="s">
        <v>117</v>
      </c>
      <c r="AH111" s="12" t="s">
        <v>117</v>
      </c>
      <c r="AI111" s="11" t="s">
        <v>117</v>
      </c>
      <c r="AJ111" s="11" t="s">
        <v>117</v>
      </c>
      <c r="AK111" s="13" t="s">
        <v>117</v>
      </c>
      <c r="AL111" s="9" t="s">
        <v>117</v>
      </c>
      <c r="AM111" s="9" t="s">
        <v>117</v>
      </c>
      <c r="AN111" s="9" t="s">
        <v>117</v>
      </c>
      <c r="AO111" s="9" t="s">
        <v>117</v>
      </c>
      <c r="AP111" s="12" t="s">
        <v>117</v>
      </c>
      <c r="AQ111" s="11" t="s">
        <v>117</v>
      </c>
      <c r="AR111" s="11" t="s">
        <v>117</v>
      </c>
      <c r="AS111" s="11" t="s">
        <v>117</v>
      </c>
    </row>
    <row r="112" spans="1:45" ht="20.2" customHeight="1">
      <c r="A112" s="4">
        <v>106</v>
      </c>
      <c r="B112" s="5" t="s">
        <v>117</v>
      </c>
      <c r="C112" s="5" t="s">
        <v>117</v>
      </c>
      <c r="D112" s="5" t="s">
        <v>117</v>
      </c>
      <c r="E112" s="6" t="s">
        <v>117</v>
      </c>
      <c r="F112" s="7" t="s">
        <v>117</v>
      </c>
      <c r="G112" s="8" t="s">
        <v>117</v>
      </c>
      <c r="H112" s="9" t="s">
        <v>117</v>
      </c>
      <c r="I112" s="9" t="s">
        <v>117</v>
      </c>
      <c r="J112" s="9" t="s">
        <v>117</v>
      </c>
      <c r="K112" s="9" t="s">
        <v>117</v>
      </c>
      <c r="L112" s="10" t="s">
        <v>117</v>
      </c>
      <c r="M112" s="126">
        <f t="shared" si="3"/>
        <v>0</v>
      </c>
      <c r="N112" s="11" t="s">
        <v>117</v>
      </c>
      <c r="O112" s="8" t="s">
        <v>117</v>
      </c>
      <c r="P112" s="12" t="s">
        <v>117</v>
      </c>
      <c r="Q112" s="8" t="s">
        <v>117</v>
      </c>
      <c r="R112" s="12" t="s">
        <v>117</v>
      </c>
      <c r="S112" s="8" t="s">
        <v>117</v>
      </c>
      <c r="T112" s="12" t="s">
        <v>117</v>
      </c>
      <c r="U112" s="8" t="s">
        <v>117</v>
      </c>
      <c r="V112" s="12" t="s">
        <v>117</v>
      </c>
      <c r="W112" s="8" t="s">
        <v>117</v>
      </c>
      <c r="X112" s="12" t="s">
        <v>117</v>
      </c>
      <c r="Y112" s="8" t="s">
        <v>117</v>
      </c>
      <c r="Z112" s="12" t="s">
        <v>117</v>
      </c>
      <c r="AA112" s="8" t="s">
        <v>117</v>
      </c>
      <c r="AB112" s="12" t="s">
        <v>117</v>
      </c>
      <c r="AC112" s="13" t="s">
        <v>117</v>
      </c>
      <c r="AD112" s="9" t="s">
        <v>117</v>
      </c>
      <c r="AE112" s="9" t="s">
        <v>117</v>
      </c>
      <c r="AF112" s="9" t="s">
        <v>117</v>
      </c>
      <c r="AG112" s="9" t="s">
        <v>117</v>
      </c>
      <c r="AH112" s="12" t="s">
        <v>117</v>
      </c>
      <c r="AI112" s="11" t="s">
        <v>117</v>
      </c>
      <c r="AJ112" s="11" t="s">
        <v>117</v>
      </c>
      <c r="AK112" s="13" t="s">
        <v>117</v>
      </c>
      <c r="AL112" s="9" t="s">
        <v>117</v>
      </c>
      <c r="AM112" s="9" t="s">
        <v>117</v>
      </c>
      <c r="AN112" s="9" t="s">
        <v>117</v>
      </c>
      <c r="AO112" s="9" t="s">
        <v>117</v>
      </c>
      <c r="AP112" s="12" t="s">
        <v>117</v>
      </c>
      <c r="AQ112" s="11" t="s">
        <v>117</v>
      </c>
      <c r="AR112" s="11" t="s">
        <v>117</v>
      </c>
      <c r="AS112" s="11" t="s">
        <v>117</v>
      </c>
    </row>
    <row r="113" spans="1:45" ht="20.2" customHeight="1">
      <c r="A113" s="4">
        <v>107</v>
      </c>
      <c r="B113" s="5" t="s">
        <v>117</v>
      </c>
      <c r="C113" s="5" t="s">
        <v>117</v>
      </c>
      <c r="D113" s="5" t="s">
        <v>117</v>
      </c>
      <c r="E113" s="6" t="s">
        <v>117</v>
      </c>
      <c r="F113" s="7" t="s">
        <v>117</v>
      </c>
      <c r="G113" s="8" t="s">
        <v>117</v>
      </c>
      <c r="H113" s="9" t="s">
        <v>117</v>
      </c>
      <c r="I113" s="9" t="s">
        <v>117</v>
      </c>
      <c r="J113" s="9" t="s">
        <v>117</v>
      </c>
      <c r="K113" s="9" t="s">
        <v>117</v>
      </c>
      <c r="L113" s="10" t="s">
        <v>117</v>
      </c>
      <c r="M113" s="126">
        <f t="shared" si="3"/>
        <v>0</v>
      </c>
      <c r="N113" s="11" t="s">
        <v>117</v>
      </c>
      <c r="O113" s="8" t="s">
        <v>117</v>
      </c>
      <c r="P113" s="12" t="s">
        <v>117</v>
      </c>
      <c r="Q113" s="8" t="s">
        <v>117</v>
      </c>
      <c r="R113" s="12" t="s">
        <v>117</v>
      </c>
      <c r="S113" s="8" t="s">
        <v>117</v>
      </c>
      <c r="T113" s="12" t="s">
        <v>117</v>
      </c>
      <c r="U113" s="8" t="s">
        <v>117</v>
      </c>
      <c r="V113" s="12" t="s">
        <v>117</v>
      </c>
      <c r="W113" s="8" t="s">
        <v>117</v>
      </c>
      <c r="X113" s="12" t="s">
        <v>117</v>
      </c>
      <c r="Y113" s="8" t="s">
        <v>117</v>
      </c>
      <c r="Z113" s="12" t="s">
        <v>117</v>
      </c>
      <c r="AA113" s="8" t="s">
        <v>117</v>
      </c>
      <c r="AB113" s="12" t="s">
        <v>117</v>
      </c>
      <c r="AC113" s="13" t="s">
        <v>117</v>
      </c>
      <c r="AD113" s="9" t="s">
        <v>117</v>
      </c>
      <c r="AE113" s="9" t="s">
        <v>117</v>
      </c>
      <c r="AF113" s="9" t="s">
        <v>117</v>
      </c>
      <c r="AG113" s="9" t="s">
        <v>117</v>
      </c>
      <c r="AH113" s="12" t="s">
        <v>117</v>
      </c>
      <c r="AI113" s="11" t="s">
        <v>117</v>
      </c>
      <c r="AJ113" s="11" t="s">
        <v>117</v>
      </c>
      <c r="AK113" s="13" t="s">
        <v>117</v>
      </c>
      <c r="AL113" s="9" t="s">
        <v>117</v>
      </c>
      <c r="AM113" s="9" t="s">
        <v>117</v>
      </c>
      <c r="AN113" s="9" t="s">
        <v>117</v>
      </c>
      <c r="AO113" s="9" t="s">
        <v>117</v>
      </c>
      <c r="AP113" s="12" t="s">
        <v>117</v>
      </c>
      <c r="AQ113" s="11" t="s">
        <v>117</v>
      </c>
      <c r="AR113" s="11" t="s">
        <v>117</v>
      </c>
      <c r="AS113" s="11" t="s">
        <v>117</v>
      </c>
    </row>
    <row r="114" spans="1:45" ht="20.2" customHeight="1">
      <c r="A114" s="4">
        <v>108</v>
      </c>
      <c r="B114" s="5" t="s">
        <v>117</v>
      </c>
      <c r="C114" s="5" t="s">
        <v>117</v>
      </c>
      <c r="D114" s="5" t="s">
        <v>117</v>
      </c>
      <c r="E114" s="6" t="s">
        <v>117</v>
      </c>
      <c r="F114" s="7" t="s">
        <v>117</v>
      </c>
      <c r="G114" s="8" t="s">
        <v>117</v>
      </c>
      <c r="H114" s="9" t="s">
        <v>117</v>
      </c>
      <c r="I114" s="9" t="s">
        <v>117</v>
      </c>
      <c r="J114" s="9" t="s">
        <v>117</v>
      </c>
      <c r="K114" s="9" t="s">
        <v>117</v>
      </c>
      <c r="L114" s="10" t="s">
        <v>117</v>
      </c>
      <c r="M114" s="126">
        <f t="shared" si="3"/>
        <v>0</v>
      </c>
      <c r="N114" s="11" t="s">
        <v>117</v>
      </c>
      <c r="O114" s="8" t="s">
        <v>117</v>
      </c>
      <c r="P114" s="12" t="s">
        <v>117</v>
      </c>
      <c r="Q114" s="8" t="s">
        <v>117</v>
      </c>
      <c r="R114" s="12" t="s">
        <v>117</v>
      </c>
      <c r="S114" s="8" t="s">
        <v>117</v>
      </c>
      <c r="T114" s="12" t="s">
        <v>117</v>
      </c>
      <c r="U114" s="8" t="s">
        <v>117</v>
      </c>
      <c r="V114" s="12" t="s">
        <v>117</v>
      </c>
      <c r="W114" s="8" t="s">
        <v>117</v>
      </c>
      <c r="X114" s="12" t="s">
        <v>117</v>
      </c>
      <c r="Y114" s="8" t="s">
        <v>117</v>
      </c>
      <c r="Z114" s="12" t="s">
        <v>117</v>
      </c>
      <c r="AA114" s="8" t="s">
        <v>117</v>
      </c>
      <c r="AB114" s="12" t="s">
        <v>117</v>
      </c>
      <c r="AC114" s="13" t="s">
        <v>117</v>
      </c>
      <c r="AD114" s="9" t="s">
        <v>117</v>
      </c>
      <c r="AE114" s="9" t="s">
        <v>117</v>
      </c>
      <c r="AF114" s="9" t="s">
        <v>117</v>
      </c>
      <c r="AG114" s="9" t="s">
        <v>117</v>
      </c>
      <c r="AH114" s="12" t="s">
        <v>117</v>
      </c>
      <c r="AI114" s="11" t="s">
        <v>117</v>
      </c>
      <c r="AJ114" s="11" t="s">
        <v>117</v>
      </c>
      <c r="AK114" s="13" t="s">
        <v>117</v>
      </c>
      <c r="AL114" s="9" t="s">
        <v>117</v>
      </c>
      <c r="AM114" s="9" t="s">
        <v>117</v>
      </c>
      <c r="AN114" s="9" t="s">
        <v>117</v>
      </c>
      <c r="AO114" s="9" t="s">
        <v>117</v>
      </c>
      <c r="AP114" s="12" t="s">
        <v>117</v>
      </c>
      <c r="AQ114" s="11" t="s">
        <v>117</v>
      </c>
      <c r="AR114" s="11" t="s">
        <v>117</v>
      </c>
      <c r="AS114" s="11" t="s">
        <v>117</v>
      </c>
    </row>
    <row r="115" spans="1:45" ht="20.2" customHeight="1">
      <c r="A115" s="4">
        <v>109</v>
      </c>
      <c r="B115" s="5" t="s">
        <v>117</v>
      </c>
      <c r="C115" s="5" t="s">
        <v>117</v>
      </c>
      <c r="D115" s="5" t="s">
        <v>117</v>
      </c>
      <c r="E115" s="6" t="s">
        <v>117</v>
      </c>
      <c r="F115" s="7" t="s">
        <v>117</v>
      </c>
      <c r="G115" s="8" t="s">
        <v>117</v>
      </c>
      <c r="H115" s="9" t="s">
        <v>117</v>
      </c>
      <c r="I115" s="9" t="s">
        <v>117</v>
      </c>
      <c r="J115" s="9" t="s">
        <v>117</v>
      </c>
      <c r="K115" s="9" t="s">
        <v>117</v>
      </c>
      <c r="L115" s="10" t="s">
        <v>117</v>
      </c>
      <c r="M115" s="126">
        <f t="shared" si="3"/>
        <v>0</v>
      </c>
      <c r="N115" s="11" t="s">
        <v>117</v>
      </c>
      <c r="O115" s="8" t="s">
        <v>117</v>
      </c>
      <c r="P115" s="12" t="s">
        <v>117</v>
      </c>
      <c r="Q115" s="8" t="s">
        <v>117</v>
      </c>
      <c r="R115" s="12" t="s">
        <v>117</v>
      </c>
      <c r="S115" s="8" t="s">
        <v>117</v>
      </c>
      <c r="T115" s="12" t="s">
        <v>117</v>
      </c>
      <c r="U115" s="8" t="s">
        <v>117</v>
      </c>
      <c r="V115" s="12" t="s">
        <v>117</v>
      </c>
      <c r="W115" s="8" t="s">
        <v>117</v>
      </c>
      <c r="X115" s="12" t="s">
        <v>117</v>
      </c>
      <c r="Y115" s="8" t="s">
        <v>117</v>
      </c>
      <c r="Z115" s="12" t="s">
        <v>117</v>
      </c>
      <c r="AA115" s="8" t="s">
        <v>117</v>
      </c>
      <c r="AB115" s="12" t="s">
        <v>117</v>
      </c>
      <c r="AC115" s="13" t="s">
        <v>117</v>
      </c>
      <c r="AD115" s="9" t="s">
        <v>117</v>
      </c>
      <c r="AE115" s="9" t="s">
        <v>117</v>
      </c>
      <c r="AF115" s="9" t="s">
        <v>117</v>
      </c>
      <c r="AG115" s="9" t="s">
        <v>117</v>
      </c>
      <c r="AH115" s="12" t="s">
        <v>117</v>
      </c>
      <c r="AI115" s="11" t="s">
        <v>117</v>
      </c>
      <c r="AJ115" s="11" t="s">
        <v>117</v>
      </c>
      <c r="AK115" s="13" t="s">
        <v>117</v>
      </c>
      <c r="AL115" s="9" t="s">
        <v>117</v>
      </c>
      <c r="AM115" s="9" t="s">
        <v>117</v>
      </c>
      <c r="AN115" s="9" t="s">
        <v>117</v>
      </c>
      <c r="AO115" s="9" t="s">
        <v>117</v>
      </c>
      <c r="AP115" s="12" t="s">
        <v>117</v>
      </c>
      <c r="AQ115" s="11" t="s">
        <v>117</v>
      </c>
      <c r="AR115" s="11" t="s">
        <v>117</v>
      </c>
      <c r="AS115" s="11" t="s">
        <v>117</v>
      </c>
    </row>
    <row r="116" spans="1:45" ht="20.2" customHeight="1">
      <c r="A116" s="4">
        <v>110</v>
      </c>
      <c r="B116" s="5" t="s">
        <v>117</v>
      </c>
      <c r="C116" s="5" t="s">
        <v>117</v>
      </c>
      <c r="D116" s="5" t="s">
        <v>117</v>
      </c>
      <c r="E116" s="6" t="s">
        <v>117</v>
      </c>
      <c r="F116" s="7" t="s">
        <v>117</v>
      </c>
      <c r="G116" s="8" t="s">
        <v>117</v>
      </c>
      <c r="H116" s="9" t="s">
        <v>117</v>
      </c>
      <c r="I116" s="9" t="s">
        <v>117</v>
      </c>
      <c r="J116" s="9" t="s">
        <v>117</v>
      </c>
      <c r="K116" s="9" t="s">
        <v>117</v>
      </c>
      <c r="L116" s="10" t="s">
        <v>117</v>
      </c>
      <c r="M116" s="126">
        <f t="shared" si="3"/>
        <v>0</v>
      </c>
      <c r="N116" s="11" t="s">
        <v>117</v>
      </c>
      <c r="O116" s="8" t="s">
        <v>117</v>
      </c>
      <c r="P116" s="12" t="s">
        <v>117</v>
      </c>
      <c r="Q116" s="8" t="s">
        <v>117</v>
      </c>
      <c r="R116" s="12" t="s">
        <v>117</v>
      </c>
      <c r="S116" s="8" t="s">
        <v>117</v>
      </c>
      <c r="T116" s="12" t="s">
        <v>117</v>
      </c>
      <c r="U116" s="8" t="s">
        <v>117</v>
      </c>
      <c r="V116" s="12" t="s">
        <v>117</v>
      </c>
      <c r="W116" s="8" t="s">
        <v>117</v>
      </c>
      <c r="X116" s="12" t="s">
        <v>117</v>
      </c>
      <c r="Y116" s="8" t="s">
        <v>117</v>
      </c>
      <c r="Z116" s="12" t="s">
        <v>117</v>
      </c>
      <c r="AA116" s="8" t="s">
        <v>117</v>
      </c>
      <c r="AB116" s="12" t="s">
        <v>117</v>
      </c>
      <c r="AC116" s="13" t="s">
        <v>117</v>
      </c>
      <c r="AD116" s="9" t="s">
        <v>117</v>
      </c>
      <c r="AE116" s="9" t="s">
        <v>117</v>
      </c>
      <c r="AF116" s="9" t="s">
        <v>117</v>
      </c>
      <c r="AG116" s="9" t="s">
        <v>117</v>
      </c>
      <c r="AH116" s="12" t="s">
        <v>117</v>
      </c>
      <c r="AI116" s="11" t="s">
        <v>117</v>
      </c>
      <c r="AJ116" s="11" t="s">
        <v>117</v>
      </c>
      <c r="AK116" s="13" t="s">
        <v>117</v>
      </c>
      <c r="AL116" s="9" t="s">
        <v>117</v>
      </c>
      <c r="AM116" s="9" t="s">
        <v>117</v>
      </c>
      <c r="AN116" s="9" t="s">
        <v>117</v>
      </c>
      <c r="AO116" s="9" t="s">
        <v>117</v>
      </c>
      <c r="AP116" s="12" t="s">
        <v>117</v>
      </c>
      <c r="AQ116" s="11" t="s">
        <v>117</v>
      </c>
      <c r="AR116" s="11" t="s">
        <v>117</v>
      </c>
      <c r="AS116" s="11" t="s">
        <v>117</v>
      </c>
    </row>
    <row r="117" spans="1:45" ht="20.2" customHeight="1">
      <c r="A117" s="4">
        <v>111</v>
      </c>
      <c r="B117" s="5" t="s">
        <v>117</v>
      </c>
      <c r="C117" s="5" t="s">
        <v>117</v>
      </c>
      <c r="D117" s="5" t="s">
        <v>117</v>
      </c>
      <c r="E117" s="6" t="s">
        <v>117</v>
      </c>
      <c r="F117" s="7" t="s">
        <v>117</v>
      </c>
      <c r="G117" s="8" t="s">
        <v>117</v>
      </c>
      <c r="H117" s="9" t="s">
        <v>117</v>
      </c>
      <c r="I117" s="9" t="s">
        <v>117</v>
      </c>
      <c r="J117" s="9" t="s">
        <v>117</v>
      </c>
      <c r="K117" s="9" t="s">
        <v>117</v>
      </c>
      <c r="L117" s="10" t="s">
        <v>117</v>
      </c>
      <c r="M117" s="126">
        <f t="shared" si="3"/>
        <v>0</v>
      </c>
      <c r="N117" s="11" t="s">
        <v>117</v>
      </c>
      <c r="O117" s="8" t="s">
        <v>117</v>
      </c>
      <c r="P117" s="12" t="s">
        <v>117</v>
      </c>
      <c r="Q117" s="8" t="s">
        <v>117</v>
      </c>
      <c r="R117" s="12" t="s">
        <v>117</v>
      </c>
      <c r="S117" s="8" t="s">
        <v>117</v>
      </c>
      <c r="T117" s="12" t="s">
        <v>117</v>
      </c>
      <c r="U117" s="8" t="s">
        <v>117</v>
      </c>
      <c r="V117" s="12" t="s">
        <v>117</v>
      </c>
      <c r="W117" s="8" t="s">
        <v>117</v>
      </c>
      <c r="X117" s="12" t="s">
        <v>117</v>
      </c>
      <c r="Y117" s="8" t="s">
        <v>117</v>
      </c>
      <c r="Z117" s="12" t="s">
        <v>117</v>
      </c>
      <c r="AA117" s="8" t="s">
        <v>117</v>
      </c>
      <c r="AB117" s="12" t="s">
        <v>117</v>
      </c>
      <c r="AC117" s="13" t="s">
        <v>117</v>
      </c>
      <c r="AD117" s="9" t="s">
        <v>117</v>
      </c>
      <c r="AE117" s="9" t="s">
        <v>117</v>
      </c>
      <c r="AF117" s="9" t="s">
        <v>117</v>
      </c>
      <c r="AG117" s="9" t="s">
        <v>117</v>
      </c>
      <c r="AH117" s="12" t="s">
        <v>117</v>
      </c>
      <c r="AI117" s="11" t="s">
        <v>117</v>
      </c>
      <c r="AJ117" s="11" t="s">
        <v>117</v>
      </c>
      <c r="AK117" s="13" t="s">
        <v>117</v>
      </c>
      <c r="AL117" s="9" t="s">
        <v>117</v>
      </c>
      <c r="AM117" s="9" t="s">
        <v>117</v>
      </c>
      <c r="AN117" s="9" t="s">
        <v>117</v>
      </c>
      <c r="AO117" s="9" t="s">
        <v>117</v>
      </c>
      <c r="AP117" s="12" t="s">
        <v>117</v>
      </c>
      <c r="AQ117" s="11" t="s">
        <v>117</v>
      </c>
      <c r="AR117" s="11" t="s">
        <v>117</v>
      </c>
      <c r="AS117" s="11" t="s">
        <v>117</v>
      </c>
    </row>
    <row r="118" spans="1:45" ht="20.2" customHeight="1">
      <c r="A118" s="4">
        <v>112</v>
      </c>
      <c r="B118" s="5" t="s">
        <v>117</v>
      </c>
      <c r="C118" s="5" t="s">
        <v>117</v>
      </c>
      <c r="D118" s="5" t="s">
        <v>117</v>
      </c>
      <c r="E118" s="6" t="s">
        <v>117</v>
      </c>
      <c r="F118" s="7" t="s">
        <v>117</v>
      </c>
      <c r="G118" s="8" t="s">
        <v>117</v>
      </c>
      <c r="H118" s="9" t="s">
        <v>117</v>
      </c>
      <c r="I118" s="9" t="s">
        <v>117</v>
      </c>
      <c r="J118" s="9" t="s">
        <v>117</v>
      </c>
      <c r="K118" s="9" t="s">
        <v>117</v>
      </c>
      <c r="L118" s="10" t="s">
        <v>117</v>
      </c>
      <c r="M118" s="126">
        <f t="shared" si="3"/>
        <v>0</v>
      </c>
      <c r="N118" s="11" t="s">
        <v>117</v>
      </c>
      <c r="O118" s="8" t="s">
        <v>117</v>
      </c>
      <c r="P118" s="12" t="s">
        <v>117</v>
      </c>
      <c r="Q118" s="8" t="s">
        <v>117</v>
      </c>
      <c r="R118" s="12" t="s">
        <v>117</v>
      </c>
      <c r="S118" s="8" t="s">
        <v>117</v>
      </c>
      <c r="T118" s="12" t="s">
        <v>117</v>
      </c>
      <c r="U118" s="8" t="s">
        <v>117</v>
      </c>
      <c r="V118" s="12" t="s">
        <v>117</v>
      </c>
      <c r="W118" s="8" t="s">
        <v>117</v>
      </c>
      <c r="X118" s="12" t="s">
        <v>117</v>
      </c>
      <c r="Y118" s="8" t="s">
        <v>117</v>
      </c>
      <c r="Z118" s="12" t="s">
        <v>117</v>
      </c>
      <c r="AA118" s="8" t="s">
        <v>117</v>
      </c>
      <c r="AB118" s="12" t="s">
        <v>117</v>
      </c>
      <c r="AC118" s="13" t="s">
        <v>117</v>
      </c>
      <c r="AD118" s="9" t="s">
        <v>117</v>
      </c>
      <c r="AE118" s="9" t="s">
        <v>117</v>
      </c>
      <c r="AF118" s="9" t="s">
        <v>117</v>
      </c>
      <c r="AG118" s="9" t="s">
        <v>117</v>
      </c>
      <c r="AH118" s="12" t="s">
        <v>117</v>
      </c>
      <c r="AI118" s="11" t="s">
        <v>117</v>
      </c>
      <c r="AJ118" s="11" t="s">
        <v>117</v>
      </c>
      <c r="AK118" s="13" t="s">
        <v>117</v>
      </c>
      <c r="AL118" s="9" t="s">
        <v>117</v>
      </c>
      <c r="AM118" s="9" t="s">
        <v>117</v>
      </c>
      <c r="AN118" s="9" t="s">
        <v>117</v>
      </c>
      <c r="AO118" s="9" t="s">
        <v>117</v>
      </c>
      <c r="AP118" s="12" t="s">
        <v>117</v>
      </c>
      <c r="AQ118" s="11" t="s">
        <v>117</v>
      </c>
      <c r="AR118" s="11" t="s">
        <v>117</v>
      </c>
      <c r="AS118" s="11" t="s">
        <v>117</v>
      </c>
    </row>
    <row r="119" spans="1:45" ht="20.2" customHeight="1">
      <c r="A119" s="4">
        <v>113</v>
      </c>
      <c r="B119" s="5" t="s">
        <v>117</v>
      </c>
      <c r="C119" s="5" t="s">
        <v>117</v>
      </c>
      <c r="D119" s="5" t="s">
        <v>117</v>
      </c>
      <c r="E119" s="6" t="s">
        <v>117</v>
      </c>
      <c r="F119" s="7" t="s">
        <v>117</v>
      </c>
      <c r="G119" s="8" t="s">
        <v>117</v>
      </c>
      <c r="H119" s="9" t="s">
        <v>117</v>
      </c>
      <c r="I119" s="9" t="s">
        <v>117</v>
      </c>
      <c r="J119" s="9" t="s">
        <v>117</v>
      </c>
      <c r="K119" s="9" t="s">
        <v>117</v>
      </c>
      <c r="L119" s="10" t="s">
        <v>117</v>
      </c>
      <c r="M119" s="126">
        <f t="shared" si="3"/>
        <v>0</v>
      </c>
      <c r="N119" s="11" t="s">
        <v>117</v>
      </c>
      <c r="O119" s="8" t="s">
        <v>117</v>
      </c>
      <c r="P119" s="12" t="s">
        <v>117</v>
      </c>
      <c r="Q119" s="8" t="s">
        <v>117</v>
      </c>
      <c r="R119" s="12" t="s">
        <v>117</v>
      </c>
      <c r="S119" s="8" t="s">
        <v>117</v>
      </c>
      <c r="T119" s="12" t="s">
        <v>117</v>
      </c>
      <c r="U119" s="8" t="s">
        <v>117</v>
      </c>
      <c r="V119" s="12" t="s">
        <v>117</v>
      </c>
      <c r="W119" s="8" t="s">
        <v>117</v>
      </c>
      <c r="X119" s="12" t="s">
        <v>117</v>
      </c>
      <c r="Y119" s="8" t="s">
        <v>117</v>
      </c>
      <c r="Z119" s="12" t="s">
        <v>117</v>
      </c>
      <c r="AA119" s="8" t="s">
        <v>117</v>
      </c>
      <c r="AB119" s="12" t="s">
        <v>117</v>
      </c>
      <c r="AC119" s="13" t="s">
        <v>117</v>
      </c>
      <c r="AD119" s="9" t="s">
        <v>117</v>
      </c>
      <c r="AE119" s="9" t="s">
        <v>117</v>
      </c>
      <c r="AF119" s="9" t="s">
        <v>117</v>
      </c>
      <c r="AG119" s="9" t="s">
        <v>117</v>
      </c>
      <c r="AH119" s="12" t="s">
        <v>117</v>
      </c>
      <c r="AI119" s="11" t="s">
        <v>117</v>
      </c>
      <c r="AJ119" s="11" t="s">
        <v>117</v>
      </c>
      <c r="AK119" s="13" t="s">
        <v>117</v>
      </c>
      <c r="AL119" s="9" t="s">
        <v>117</v>
      </c>
      <c r="AM119" s="9" t="s">
        <v>117</v>
      </c>
      <c r="AN119" s="9" t="s">
        <v>117</v>
      </c>
      <c r="AO119" s="9" t="s">
        <v>117</v>
      </c>
      <c r="AP119" s="12" t="s">
        <v>117</v>
      </c>
      <c r="AQ119" s="11" t="s">
        <v>117</v>
      </c>
      <c r="AR119" s="11" t="s">
        <v>117</v>
      </c>
      <c r="AS119" s="11" t="s">
        <v>117</v>
      </c>
    </row>
    <row r="120" spans="1:45" ht="20.2" customHeight="1">
      <c r="A120" s="4">
        <v>114</v>
      </c>
      <c r="B120" s="5" t="s">
        <v>117</v>
      </c>
      <c r="C120" s="5" t="s">
        <v>117</v>
      </c>
      <c r="D120" s="5" t="s">
        <v>117</v>
      </c>
      <c r="E120" s="6" t="s">
        <v>117</v>
      </c>
      <c r="F120" s="7" t="s">
        <v>117</v>
      </c>
      <c r="G120" s="8" t="s">
        <v>117</v>
      </c>
      <c r="H120" s="9" t="s">
        <v>117</v>
      </c>
      <c r="I120" s="9" t="s">
        <v>117</v>
      </c>
      <c r="J120" s="9" t="s">
        <v>117</v>
      </c>
      <c r="K120" s="9" t="s">
        <v>117</v>
      </c>
      <c r="L120" s="10" t="s">
        <v>117</v>
      </c>
      <c r="M120" s="126">
        <f t="shared" si="3"/>
        <v>0</v>
      </c>
      <c r="N120" s="11" t="s">
        <v>117</v>
      </c>
      <c r="O120" s="8" t="s">
        <v>117</v>
      </c>
      <c r="P120" s="12" t="s">
        <v>117</v>
      </c>
      <c r="Q120" s="8" t="s">
        <v>117</v>
      </c>
      <c r="R120" s="12" t="s">
        <v>117</v>
      </c>
      <c r="S120" s="8" t="s">
        <v>117</v>
      </c>
      <c r="T120" s="12" t="s">
        <v>117</v>
      </c>
      <c r="U120" s="8" t="s">
        <v>117</v>
      </c>
      <c r="V120" s="12" t="s">
        <v>117</v>
      </c>
      <c r="W120" s="8" t="s">
        <v>117</v>
      </c>
      <c r="X120" s="12" t="s">
        <v>117</v>
      </c>
      <c r="Y120" s="8" t="s">
        <v>117</v>
      </c>
      <c r="Z120" s="12" t="s">
        <v>117</v>
      </c>
      <c r="AA120" s="8" t="s">
        <v>117</v>
      </c>
      <c r="AB120" s="12" t="s">
        <v>117</v>
      </c>
      <c r="AC120" s="13" t="s">
        <v>117</v>
      </c>
      <c r="AD120" s="9" t="s">
        <v>117</v>
      </c>
      <c r="AE120" s="9" t="s">
        <v>117</v>
      </c>
      <c r="AF120" s="9" t="s">
        <v>117</v>
      </c>
      <c r="AG120" s="9" t="s">
        <v>117</v>
      </c>
      <c r="AH120" s="12" t="s">
        <v>117</v>
      </c>
      <c r="AI120" s="11" t="s">
        <v>117</v>
      </c>
      <c r="AJ120" s="11" t="s">
        <v>117</v>
      </c>
      <c r="AK120" s="13" t="s">
        <v>117</v>
      </c>
      <c r="AL120" s="9" t="s">
        <v>117</v>
      </c>
      <c r="AM120" s="9" t="s">
        <v>117</v>
      </c>
      <c r="AN120" s="9" t="s">
        <v>117</v>
      </c>
      <c r="AO120" s="9" t="s">
        <v>117</v>
      </c>
      <c r="AP120" s="12" t="s">
        <v>117</v>
      </c>
      <c r="AQ120" s="11" t="s">
        <v>117</v>
      </c>
      <c r="AR120" s="11" t="s">
        <v>117</v>
      </c>
      <c r="AS120" s="11" t="s">
        <v>117</v>
      </c>
    </row>
    <row r="121" spans="1:45" ht="20.2" customHeight="1">
      <c r="A121" s="4">
        <v>115</v>
      </c>
      <c r="B121" s="5" t="s">
        <v>117</v>
      </c>
      <c r="C121" s="5" t="s">
        <v>117</v>
      </c>
      <c r="D121" s="5" t="s">
        <v>117</v>
      </c>
      <c r="E121" s="6" t="s">
        <v>117</v>
      </c>
      <c r="F121" s="7" t="s">
        <v>117</v>
      </c>
      <c r="G121" s="8" t="s">
        <v>117</v>
      </c>
      <c r="H121" s="9" t="s">
        <v>117</v>
      </c>
      <c r="I121" s="9" t="s">
        <v>117</v>
      </c>
      <c r="J121" s="9" t="s">
        <v>117</v>
      </c>
      <c r="K121" s="9" t="s">
        <v>117</v>
      </c>
      <c r="L121" s="10" t="s">
        <v>117</v>
      </c>
      <c r="M121" s="126">
        <f t="shared" si="3"/>
        <v>0</v>
      </c>
      <c r="N121" s="11" t="s">
        <v>117</v>
      </c>
      <c r="O121" s="8" t="s">
        <v>117</v>
      </c>
      <c r="P121" s="12" t="s">
        <v>117</v>
      </c>
      <c r="Q121" s="8" t="s">
        <v>117</v>
      </c>
      <c r="R121" s="12" t="s">
        <v>117</v>
      </c>
      <c r="S121" s="8" t="s">
        <v>117</v>
      </c>
      <c r="T121" s="12" t="s">
        <v>117</v>
      </c>
      <c r="U121" s="8" t="s">
        <v>117</v>
      </c>
      <c r="V121" s="12" t="s">
        <v>117</v>
      </c>
      <c r="W121" s="8" t="s">
        <v>117</v>
      </c>
      <c r="X121" s="12" t="s">
        <v>117</v>
      </c>
      <c r="Y121" s="8" t="s">
        <v>117</v>
      </c>
      <c r="Z121" s="12" t="s">
        <v>117</v>
      </c>
      <c r="AA121" s="8" t="s">
        <v>117</v>
      </c>
      <c r="AB121" s="12" t="s">
        <v>117</v>
      </c>
      <c r="AC121" s="13" t="s">
        <v>117</v>
      </c>
      <c r="AD121" s="9" t="s">
        <v>117</v>
      </c>
      <c r="AE121" s="9" t="s">
        <v>117</v>
      </c>
      <c r="AF121" s="9" t="s">
        <v>117</v>
      </c>
      <c r="AG121" s="9" t="s">
        <v>117</v>
      </c>
      <c r="AH121" s="12" t="s">
        <v>117</v>
      </c>
      <c r="AI121" s="11" t="s">
        <v>117</v>
      </c>
      <c r="AJ121" s="11" t="s">
        <v>117</v>
      </c>
      <c r="AK121" s="13" t="s">
        <v>117</v>
      </c>
      <c r="AL121" s="9" t="s">
        <v>117</v>
      </c>
      <c r="AM121" s="9" t="s">
        <v>117</v>
      </c>
      <c r="AN121" s="9" t="s">
        <v>117</v>
      </c>
      <c r="AO121" s="9" t="s">
        <v>117</v>
      </c>
      <c r="AP121" s="12" t="s">
        <v>117</v>
      </c>
      <c r="AQ121" s="11" t="s">
        <v>117</v>
      </c>
      <c r="AR121" s="11" t="s">
        <v>117</v>
      </c>
      <c r="AS121" s="11" t="s">
        <v>117</v>
      </c>
    </row>
    <row r="122" spans="1:45" ht="20.2" customHeight="1">
      <c r="A122" s="4">
        <v>116</v>
      </c>
      <c r="B122" s="5" t="s">
        <v>117</v>
      </c>
      <c r="C122" s="5" t="s">
        <v>117</v>
      </c>
      <c r="D122" s="5" t="s">
        <v>117</v>
      </c>
      <c r="E122" s="6" t="s">
        <v>117</v>
      </c>
      <c r="F122" s="7" t="s">
        <v>117</v>
      </c>
      <c r="G122" s="8" t="s">
        <v>117</v>
      </c>
      <c r="H122" s="9" t="s">
        <v>117</v>
      </c>
      <c r="I122" s="9" t="s">
        <v>117</v>
      </c>
      <c r="J122" s="9" t="s">
        <v>117</v>
      </c>
      <c r="K122" s="9" t="s">
        <v>117</v>
      </c>
      <c r="L122" s="10" t="s">
        <v>117</v>
      </c>
      <c r="M122" s="126">
        <f t="shared" si="3"/>
        <v>0</v>
      </c>
      <c r="N122" s="11" t="s">
        <v>117</v>
      </c>
      <c r="O122" s="8" t="s">
        <v>117</v>
      </c>
      <c r="P122" s="12" t="s">
        <v>117</v>
      </c>
      <c r="Q122" s="8" t="s">
        <v>117</v>
      </c>
      <c r="R122" s="12" t="s">
        <v>117</v>
      </c>
      <c r="S122" s="8" t="s">
        <v>117</v>
      </c>
      <c r="T122" s="12" t="s">
        <v>117</v>
      </c>
      <c r="U122" s="8" t="s">
        <v>117</v>
      </c>
      <c r="V122" s="12" t="s">
        <v>117</v>
      </c>
      <c r="W122" s="8" t="s">
        <v>117</v>
      </c>
      <c r="X122" s="12" t="s">
        <v>117</v>
      </c>
      <c r="Y122" s="8" t="s">
        <v>117</v>
      </c>
      <c r="Z122" s="12" t="s">
        <v>117</v>
      </c>
      <c r="AA122" s="8" t="s">
        <v>117</v>
      </c>
      <c r="AB122" s="12" t="s">
        <v>117</v>
      </c>
      <c r="AC122" s="13" t="s">
        <v>117</v>
      </c>
      <c r="AD122" s="9" t="s">
        <v>117</v>
      </c>
      <c r="AE122" s="9" t="s">
        <v>117</v>
      </c>
      <c r="AF122" s="9" t="s">
        <v>117</v>
      </c>
      <c r="AG122" s="9" t="s">
        <v>117</v>
      </c>
      <c r="AH122" s="12" t="s">
        <v>117</v>
      </c>
      <c r="AI122" s="11" t="s">
        <v>117</v>
      </c>
      <c r="AJ122" s="11" t="s">
        <v>117</v>
      </c>
      <c r="AK122" s="13" t="s">
        <v>117</v>
      </c>
      <c r="AL122" s="9" t="s">
        <v>117</v>
      </c>
      <c r="AM122" s="9" t="s">
        <v>117</v>
      </c>
      <c r="AN122" s="9" t="s">
        <v>117</v>
      </c>
      <c r="AO122" s="9" t="s">
        <v>117</v>
      </c>
      <c r="AP122" s="12" t="s">
        <v>117</v>
      </c>
      <c r="AQ122" s="11" t="s">
        <v>117</v>
      </c>
      <c r="AR122" s="11" t="s">
        <v>117</v>
      </c>
      <c r="AS122" s="11" t="s">
        <v>117</v>
      </c>
    </row>
    <row r="123" spans="1:45" ht="20.2" customHeight="1">
      <c r="A123" s="4">
        <v>117</v>
      </c>
      <c r="B123" s="5" t="s">
        <v>117</v>
      </c>
      <c r="C123" s="5" t="s">
        <v>117</v>
      </c>
      <c r="D123" s="5" t="s">
        <v>117</v>
      </c>
      <c r="E123" s="6" t="s">
        <v>117</v>
      </c>
      <c r="F123" s="7" t="s">
        <v>117</v>
      </c>
      <c r="G123" s="8" t="s">
        <v>117</v>
      </c>
      <c r="H123" s="9" t="s">
        <v>117</v>
      </c>
      <c r="I123" s="9" t="s">
        <v>117</v>
      </c>
      <c r="J123" s="9" t="s">
        <v>117</v>
      </c>
      <c r="K123" s="9" t="s">
        <v>117</v>
      </c>
      <c r="L123" s="10" t="s">
        <v>117</v>
      </c>
      <c r="M123" s="126">
        <f t="shared" si="3"/>
        <v>0</v>
      </c>
      <c r="N123" s="11" t="s">
        <v>117</v>
      </c>
      <c r="O123" s="8" t="s">
        <v>117</v>
      </c>
      <c r="P123" s="12" t="s">
        <v>117</v>
      </c>
      <c r="Q123" s="8" t="s">
        <v>117</v>
      </c>
      <c r="R123" s="12" t="s">
        <v>117</v>
      </c>
      <c r="S123" s="8" t="s">
        <v>117</v>
      </c>
      <c r="T123" s="12" t="s">
        <v>117</v>
      </c>
      <c r="U123" s="8" t="s">
        <v>117</v>
      </c>
      <c r="V123" s="12" t="s">
        <v>117</v>
      </c>
      <c r="W123" s="8" t="s">
        <v>117</v>
      </c>
      <c r="X123" s="12" t="s">
        <v>117</v>
      </c>
      <c r="Y123" s="8" t="s">
        <v>117</v>
      </c>
      <c r="Z123" s="12" t="s">
        <v>117</v>
      </c>
      <c r="AA123" s="8" t="s">
        <v>117</v>
      </c>
      <c r="AB123" s="12" t="s">
        <v>117</v>
      </c>
      <c r="AC123" s="13" t="s">
        <v>117</v>
      </c>
      <c r="AD123" s="9" t="s">
        <v>117</v>
      </c>
      <c r="AE123" s="9" t="s">
        <v>117</v>
      </c>
      <c r="AF123" s="9" t="s">
        <v>117</v>
      </c>
      <c r="AG123" s="9" t="s">
        <v>117</v>
      </c>
      <c r="AH123" s="12" t="s">
        <v>117</v>
      </c>
      <c r="AI123" s="11" t="s">
        <v>117</v>
      </c>
      <c r="AJ123" s="11" t="s">
        <v>117</v>
      </c>
      <c r="AK123" s="13" t="s">
        <v>117</v>
      </c>
      <c r="AL123" s="9" t="s">
        <v>117</v>
      </c>
      <c r="AM123" s="9" t="s">
        <v>117</v>
      </c>
      <c r="AN123" s="9" t="s">
        <v>117</v>
      </c>
      <c r="AO123" s="9" t="s">
        <v>117</v>
      </c>
      <c r="AP123" s="12" t="s">
        <v>117</v>
      </c>
      <c r="AQ123" s="11" t="s">
        <v>117</v>
      </c>
      <c r="AR123" s="11" t="s">
        <v>117</v>
      </c>
      <c r="AS123" s="11" t="s">
        <v>117</v>
      </c>
    </row>
    <row r="124" spans="1:45" ht="20.2" customHeight="1">
      <c r="A124" s="4">
        <v>118</v>
      </c>
      <c r="B124" s="5" t="s">
        <v>117</v>
      </c>
      <c r="C124" s="5" t="s">
        <v>117</v>
      </c>
      <c r="D124" s="5" t="s">
        <v>117</v>
      </c>
      <c r="E124" s="6" t="s">
        <v>117</v>
      </c>
      <c r="F124" s="7" t="s">
        <v>117</v>
      </c>
      <c r="G124" s="8" t="s">
        <v>117</v>
      </c>
      <c r="H124" s="9" t="s">
        <v>117</v>
      </c>
      <c r="I124" s="9" t="s">
        <v>117</v>
      </c>
      <c r="J124" s="9" t="s">
        <v>117</v>
      </c>
      <c r="K124" s="9" t="s">
        <v>117</v>
      </c>
      <c r="L124" s="10" t="s">
        <v>117</v>
      </c>
      <c r="M124" s="126">
        <f t="shared" si="3"/>
        <v>0</v>
      </c>
      <c r="N124" s="11" t="s">
        <v>117</v>
      </c>
      <c r="O124" s="8" t="s">
        <v>117</v>
      </c>
      <c r="P124" s="12" t="s">
        <v>117</v>
      </c>
      <c r="Q124" s="8" t="s">
        <v>117</v>
      </c>
      <c r="R124" s="12" t="s">
        <v>117</v>
      </c>
      <c r="S124" s="8" t="s">
        <v>117</v>
      </c>
      <c r="T124" s="12" t="s">
        <v>117</v>
      </c>
      <c r="U124" s="8" t="s">
        <v>117</v>
      </c>
      <c r="V124" s="12" t="s">
        <v>117</v>
      </c>
      <c r="W124" s="8" t="s">
        <v>117</v>
      </c>
      <c r="X124" s="12" t="s">
        <v>117</v>
      </c>
      <c r="Y124" s="8" t="s">
        <v>117</v>
      </c>
      <c r="Z124" s="12" t="s">
        <v>117</v>
      </c>
      <c r="AA124" s="8" t="s">
        <v>117</v>
      </c>
      <c r="AB124" s="12" t="s">
        <v>117</v>
      </c>
      <c r="AC124" s="13" t="s">
        <v>117</v>
      </c>
      <c r="AD124" s="9" t="s">
        <v>117</v>
      </c>
      <c r="AE124" s="9" t="s">
        <v>117</v>
      </c>
      <c r="AF124" s="9" t="s">
        <v>117</v>
      </c>
      <c r="AG124" s="9" t="s">
        <v>117</v>
      </c>
      <c r="AH124" s="12" t="s">
        <v>117</v>
      </c>
      <c r="AI124" s="11" t="s">
        <v>117</v>
      </c>
      <c r="AJ124" s="11" t="s">
        <v>117</v>
      </c>
      <c r="AK124" s="13" t="s">
        <v>117</v>
      </c>
      <c r="AL124" s="9" t="s">
        <v>117</v>
      </c>
      <c r="AM124" s="9" t="s">
        <v>117</v>
      </c>
      <c r="AN124" s="9" t="s">
        <v>117</v>
      </c>
      <c r="AO124" s="9" t="s">
        <v>117</v>
      </c>
      <c r="AP124" s="12" t="s">
        <v>117</v>
      </c>
      <c r="AQ124" s="11" t="s">
        <v>117</v>
      </c>
      <c r="AR124" s="11" t="s">
        <v>117</v>
      </c>
      <c r="AS124" s="11" t="s">
        <v>117</v>
      </c>
    </row>
    <row r="125" spans="1:45" ht="20.2" customHeight="1">
      <c r="A125" s="4">
        <v>119</v>
      </c>
      <c r="B125" s="5" t="s">
        <v>117</v>
      </c>
      <c r="C125" s="5" t="s">
        <v>117</v>
      </c>
      <c r="D125" s="5" t="s">
        <v>117</v>
      </c>
      <c r="E125" s="6" t="s">
        <v>117</v>
      </c>
      <c r="F125" s="7" t="s">
        <v>117</v>
      </c>
      <c r="G125" s="8" t="s">
        <v>117</v>
      </c>
      <c r="H125" s="9" t="s">
        <v>117</v>
      </c>
      <c r="I125" s="9" t="s">
        <v>117</v>
      </c>
      <c r="J125" s="9" t="s">
        <v>117</v>
      </c>
      <c r="K125" s="9" t="s">
        <v>117</v>
      </c>
      <c r="L125" s="10" t="s">
        <v>117</v>
      </c>
      <c r="M125" s="126">
        <f t="shared" si="3"/>
        <v>0</v>
      </c>
      <c r="N125" s="11" t="s">
        <v>117</v>
      </c>
      <c r="O125" s="8" t="s">
        <v>117</v>
      </c>
      <c r="P125" s="12" t="s">
        <v>117</v>
      </c>
      <c r="Q125" s="8" t="s">
        <v>117</v>
      </c>
      <c r="R125" s="12" t="s">
        <v>117</v>
      </c>
      <c r="S125" s="8" t="s">
        <v>117</v>
      </c>
      <c r="T125" s="12" t="s">
        <v>117</v>
      </c>
      <c r="U125" s="8" t="s">
        <v>117</v>
      </c>
      <c r="V125" s="12" t="s">
        <v>117</v>
      </c>
      <c r="W125" s="8" t="s">
        <v>117</v>
      </c>
      <c r="X125" s="12" t="s">
        <v>117</v>
      </c>
      <c r="Y125" s="8" t="s">
        <v>117</v>
      </c>
      <c r="Z125" s="12" t="s">
        <v>117</v>
      </c>
      <c r="AA125" s="8" t="s">
        <v>117</v>
      </c>
      <c r="AB125" s="12" t="s">
        <v>117</v>
      </c>
      <c r="AC125" s="13" t="s">
        <v>117</v>
      </c>
      <c r="AD125" s="9" t="s">
        <v>117</v>
      </c>
      <c r="AE125" s="9" t="s">
        <v>117</v>
      </c>
      <c r="AF125" s="9" t="s">
        <v>117</v>
      </c>
      <c r="AG125" s="9" t="s">
        <v>117</v>
      </c>
      <c r="AH125" s="12" t="s">
        <v>117</v>
      </c>
      <c r="AI125" s="11" t="s">
        <v>117</v>
      </c>
      <c r="AJ125" s="11" t="s">
        <v>117</v>
      </c>
      <c r="AK125" s="13" t="s">
        <v>117</v>
      </c>
      <c r="AL125" s="9" t="s">
        <v>117</v>
      </c>
      <c r="AM125" s="9" t="s">
        <v>117</v>
      </c>
      <c r="AN125" s="9" t="s">
        <v>117</v>
      </c>
      <c r="AO125" s="9" t="s">
        <v>117</v>
      </c>
      <c r="AP125" s="12" t="s">
        <v>117</v>
      </c>
      <c r="AQ125" s="11" t="s">
        <v>117</v>
      </c>
      <c r="AR125" s="11" t="s">
        <v>117</v>
      </c>
      <c r="AS125" s="11" t="s">
        <v>117</v>
      </c>
    </row>
    <row r="126" spans="1:45" ht="20.2" customHeight="1">
      <c r="A126" s="4">
        <v>120</v>
      </c>
      <c r="B126" s="5" t="s">
        <v>117</v>
      </c>
      <c r="C126" s="5" t="s">
        <v>117</v>
      </c>
      <c r="D126" s="5" t="s">
        <v>117</v>
      </c>
      <c r="E126" s="6" t="s">
        <v>117</v>
      </c>
      <c r="F126" s="7" t="s">
        <v>117</v>
      </c>
      <c r="G126" s="8" t="s">
        <v>117</v>
      </c>
      <c r="H126" s="9" t="s">
        <v>117</v>
      </c>
      <c r="I126" s="9" t="s">
        <v>117</v>
      </c>
      <c r="J126" s="9" t="s">
        <v>117</v>
      </c>
      <c r="K126" s="9" t="s">
        <v>117</v>
      </c>
      <c r="L126" s="10" t="s">
        <v>117</v>
      </c>
      <c r="M126" s="126">
        <f t="shared" si="3"/>
        <v>0</v>
      </c>
      <c r="N126" s="11" t="s">
        <v>117</v>
      </c>
      <c r="O126" s="8" t="s">
        <v>117</v>
      </c>
      <c r="P126" s="12" t="s">
        <v>117</v>
      </c>
      <c r="Q126" s="8" t="s">
        <v>117</v>
      </c>
      <c r="R126" s="12" t="s">
        <v>117</v>
      </c>
      <c r="S126" s="8" t="s">
        <v>117</v>
      </c>
      <c r="T126" s="12" t="s">
        <v>117</v>
      </c>
      <c r="U126" s="8" t="s">
        <v>117</v>
      </c>
      <c r="V126" s="12" t="s">
        <v>117</v>
      </c>
      <c r="W126" s="8" t="s">
        <v>117</v>
      </c>
      <c r="X126" s="12" t="s">
        <v>117</v>
      </c>
      <c r="Y126" s="8" t="s">
        <v>117</v>
      </c>
      <c r="Z126" s="12" t="s">
        <v>117</v>
      </c>
      <c r="AA126" s="8" t="s">
        <v>117</v>
      </c>
      <c r="AB126" s="12" t="s">
        <v>117</v>
      </c>
      <c r="AC126" s="13" t="s">
        <v>117</v>
      </c>
      <c r="AD126" s="9" t="s">
        <v>117</v>
      </c>
      <c r="AE126" s="9" t="s">
        <v>117</v>
      </c>
      <c r="AF126" s="9" t="s">
        <v>117</v>
      </c>
      <c r="AG126" s="9" t="s">
        <v>117</v>
      </c>
      <c r="AH126" s="12" t="s">
        <v>117</v>
      </c>
      <c r="AI126" s="11" t="s">
        <v>117</v>
      </c>
      <c r="AJ126" s="11" t="s">
        <v>117</v>
      </c>
      <c r="AK126" s="13" t="s">
        <v>117</v>
      </c>
      <c r="AL126" s="9" t="s">
        <v>117</v>
      </c>
      <c r="AM126" s="9" t="s">
        <v>117</v>
      </c>
      <c r="AN126" s="9" t="s">
        <v>117</v>
      </c>
      <c r="AO126" s="9" t="s">
        <v>117</v>
      </c>
      <c r="AP126" s="12" t="s">
        <v>117</v>
      </c>
      <c r="AQ126" s="11" t="s">
        <v>117</v>
      </c>
      <c r="AR126" s="11" t="s">
        <v>117</v>
      </c>
      <c r="AS126" s="11" t="s">
        <v>117</v>
      </c>
    </row>
    <row r="127" spans="1:45" ht="20.2" customHeight="1"/>
    <row r="128" spans="1:45" ht="20.2" customHeight="1"/>
    <row r="129" ht="20.2" customHeight="1"/>
    <row r="130" ht="20.2" customHeight="1"/>
    <row r="131" ht="20.2" customHeight="1"/>
    <row r="132" ht="20.2" customHeight="1"/>
    <row r="133" ht="20.2" customHeight="1"/>
    <row r="134" ht="20.2" customHeight="1"/>
    <row r="135" ht="20.2" customHeight="1"/>
    <row r="136" ht="20.2" customHeight="1"/>
    <row r="137" ht="20.2" customHeight="1"/>
    <row r="138" ht="20.2" customHeight="1"/>
    <row r="139" ht="20.2" customHeight="1"/>
    <row r="140" ht="20.2" customHeight="1"/>
    <row r="141" ht="20.2" customHeight="1"/>
    <row r="142" ht="20.2" customHeight="1"/>
    <row r="143" ht="20.2" customHeight="1"/>
    <row r="144" ht="20.2" customHeight="1"/>
    <row r="145" ht="20.2" customHeight="1"/>
    <row r="146" ht="20.2" customHeight="1"/>
    <row r="147" ht="20.2" customHeight="1"/>
    <row r="148" ht="20.2" customHeight="1"/>
    <row r="149" ht="20.2" customHeight="1"/>
    <row r="150" ht="20.2" customHeight="1"/>
    <row r="151" ht="20.2" customHeight="1"/>
    <row r="152" ht="20.2" customHeight="1"/>
    <row r="153" ht="20.2" customHeight="1"/>
    <row r="154" ht="20.2" customHeight="1"/>
    <row r="155" ht="20.2" customHeight="1"/>
    <row r="156" ht="20.2" customHeight="1"/>
    <row r="157" ht="20.2" customHeight="1"/>
    <row r="158" ht="20.2" customHeight="1"/>
    <row r="159" ht="20.2" customHeight="1"/>
    <row r="160" ht="20.2" customHeight="1"/>
    <row r="161" ht="20.2" customHeight="1"/>
    <row r="162" ht="20.2" customHeight="1"/>
    <row r="163" ht="20.2" customHeight="1"/>
    <row r="164" ht="20.2" customHeight="1"/>
    <row r="165" ht="20.2" customHeight="1"/>
    <row r="166" ht="20.2" customHeight="1"/>
    <row r="167" ht="20.2" customHeight="1"/>
    <row r="168" ht="20.2" customHeight="1"/>
    <row r="169" ht="20.2" customHeight="1"/>
    <row r="170" ht="20.2" customHeight="1"/>
    <row r="171" ht="20.2" customHeight="1"/>
    <row r="172" ht="20.2" customHeight="1"/>
    <row r="173" ht="20.2" customHeight="1"/>
    <row r="174" ht="20.2" customHeight="1"/>
    <row r="175" ht="20.2" customHeight="1"/>
    <row r="176" ht="20.2" customHeight="1"/>
    <row r="177" ht="20.2" customHeight="1"/>
    <row r="178" ht="20.2" customHeight="1"/>
    <row r="179" ht="20.2" customHeight="1"/>
    <row r="180" ht="20.2" customHeight="1"/>
    <row r="181" ht="20.2" customHeight="1"/>
    <row r="182" ht="20.2" customHeight="1"/>
    <row r="183" ht="20.2" customHeight="1"/>
    <row r="184" ht="20.2" customHeight="1"/>
    <row r="185" ht="20.2" customHeight="1"/>
    <row r="186" ht="20.2" customHeight="1"/>
    <row r="187" ht="20.2" customHeight="1"/>
    <row r="188" ht="20.2" customHeight="1"/>
    <row r="189" ht="20.2" customHeight="1"/>
    <row r="190" ht="20.2" customHeight="1"/>
    <row r="191" ht="20.2" customHeight="1"/>
    <row r="192" ht="20.2" customHeight="1"/>
    <row r="193" ht="20.2" customHeight="1"/>
    <row r="194" ht="20.2" customHeight="1"/>
    <row r="195" ht="20.2" customHeight="1"/>
    <row r="196" ht="20.2" customHeight="1"/>
    <row r="197" ht="20.2" customHeight="1"/>
    <row r="198" ht="20.2" customHeight="1"/>
    <row r="199" ht="20.2" customHeight="1"/>
    <row r="200" ht="20.2" customHeight="1"/>
    <row r="201" ht="20.2" customHeight="1"/>
    <row r="202" ht="20.2" customHeight="1"/>
    <row r="203" ht="20.2" customHeight="1"/>
    <row r="204" ht="20.2" customHeight="1"/>
    <row r="205" ht="20.2" customHeight="1"/>
    <row r="206" ht="20.2" customHeight="1"/>
    <row r="207" ht="20.2" customHeight="1"/>
    <row r="208" ht="20.2" customHeight="1"/>
    <row r="209" ht="20.2" customHeight="1"/>
    <row r="210" ht="20.2" customHeight="1"/>
    <row r="211" ht="20.2" customHeight="1"/>
    <row r="212" ht="20.2" customHeight="1"/>
    <row r="213" ht="20.2" customHeight="1"/>
    <row r="214" ht="20.2" customHeight="1"/>
    <row r="215" ht="20.2" customHeight="1"/>
    <row r="216" ht="20.2" customHeight="1"/>
    <row r="217" ht="20.2" customHeight="1"/>
    <row r="218" ht="20.2" customHeight="1"/>
    <row r="219" ht="20.2" customHeight="1"/>
    <row r="220" ht="20.2" customHeight="1"/>
    <row r="221" ht="20.2" customHeight="1"/>
    <row r="222" ht="20.2" customHeight="1"/>
    <row r="223" ht="20.2" customHeight="1"/>
    <row r="224" ht="20.2" customHeight="1"/>
    <row r="225" ht="20.2" customHeight="1"/>
    <row r="226" ht="20.2" customHeight="1"/>
    <row r="227" ht="20.2" customHeight="1"/>
    <row r="228" ht="20.2" customHeight="1"/>
    <row r="229" ht="20.2" customHeight="1"/>
    <row r="230" ht="20.2" customHeight="1"/>
    <row r="231" ht="20.2" customHeight="1"/>
    <row r="232" ht="20.2" customHeight="1"/>
    <row r="233" ht="20.2" customHeight="1"/>
    <row r="234" ht="20.2" customHeight="1"/>
    <row r="235" ht="20.2" customHeight="1"/>
    <row r="236" ht="20.2" customHeight="1"/>
    <row r="237" ht="20.2" customHeight="1"/>
    <row r="238" ht="20.2" customHeight="1"/>
    <row r="239" ht="20.2" customHeight="1"/>
    <row r="240" ht="20.2" customHeight="1"/>
    <row r="241" ht="20.2" customHeight="1"/>
    <row r="242" ht="20.2" customHeight="1"/>
    <row r="243" ht="20.2" customHeight="1"/>
    <row r="244" ht="20.2" customHeight="1"/>
    <row r="245" ht="20.2" customHeight="1"/>
    <row r="246" ht="20.2" customHeight="1"/>
    <row r="247" ht="20.2" customHeight="1"/>
    <row r="248" ht="20.2" customHeight="1"/>
    <row r="249" ht="20.2" customHeight="1"/>
    <row r="250" ht="20.2" customHeight="1"/>
    <row r="251" ht="20.2" customHeight="1"/>
    <row r="252" ht="20.2" customHeight="1"/>
    <row r="253" ht="20.2" customHeight="1"/>
    <row r="254" ht="20.2" customHeight="1"/>
    <row r="255" ht="20.2" customHeight="1"/>
    <row r="256" ht="20.2" customHeight="1"/>
    <row r="257" ht="20.2" customHeight="1"/>
    <row r="258" ht="20.2" customHeight="1"/>
    <row r="259" ht="20.2" customHeight="1"/>
    <row r="260" ht="20.2" customHeight="1"/>
    <row r="261" ht="20.2" customHeight="1"/>
    <row r="262" ht="20.2" customHeight="1"/>
    <row r="263" ht="20.2" customHeight="1"/>
    <row r="264" ht="20.2" customHeight="1"/>
    <row r="265" ht="20.2" customHeight="1"/>
    <row r="266" ht="20.2" customHeight="1"/>
    <row r="267" ht="20.2" customHeight="1"/>
    <row r="268" ht="20.2" customHeight="1"/>
    <row r="269" ht="20.2" customHeight="1"/>
    <row r="270" ht="20.2" customHeight="1"/>
    <row r="271" ht="20.2" customHeight="1"/>
    <row r="272" ht="20.2" customHeight="1"/>
    <row r="273" ht="20.2" customHeight="1"/>
    <row r="274" ht="20.2" customHeight="1"/>
    <row r="275" ht="20.2" customHeight="1"/>
    <row r="276" ht="20.2" customHeight="1"/>
    <row r="277" ht="20.2" customHeight="1"/>
    <row r="278" ht="20.2" customHeight="1"/>
    <row r="279" ht="20.2" customHeight="1"/>
    <row r="280" ht="20.2" customHeight="1"/>
    <row r="281" ht="20.2" customHeight="1"/>
    <row r="282" ht="20.2" customHeight="1"/>
    <row r="283" ht="20.2" customHeight="1"/>
    <row r="284" ht="20.2" customHeight="1"/>
    <row r="285" ht="20.2" customHeight="1"/>
    <row r="286" ht="20.2" customHeight="1"/>
    <row r="287" ht="20.2" customHeight="1"/>
    <row r="288" ht="20.2" customHeight="1"/>
    <row r="289" ht="20.2" customHeight="1"/>
    <row r="290" ht="20.2" customHeight="1"/>
    <row r="291" ht="20.2" customHeight="1"/>
    <row r="292" ht="20.2" customHeight="1"/>
    <row r="293" ht="20.2" customHeight="1"/>
    <row r="294" ht="20.2" customHeight="1"/>
    <row r="295" ht="20.2" customHeight="1"/>
    <row r="296" ht="20.2" customHeight="1"/>
    <row r="297" ht="20.2" customHeight="1"/>
    <row r="298" ht="20.2" customHeight="1"/>
    <row r="299" ht="20.2" customHeight="1"/>
    <row r="300" ht="20.2" customHeight="1"/>
    <row r="301" ht="20.2" customHeight="1"/>
    <row r="302" ht="20.2" customHeight="1"/>
    <row r="303" ht="20.2" customHeight="1"/>
    <row r="304" ht="20.2" customHeight="1"/>
    <row r="305" ht="20.2" customHeight="1"/>
    <row r="306" ht="20.2" customHeight="1"/>
    <row r="307" ht="20.2" customHeight="1"/>
    <row r="308" ht="20.2" customHeight="1"/>
    <row r="309" ht="20.2" customHeight="1"/>
    <row r="310" ht="20.2" customHeight="1"/>
    <row r="311" ht="20.2" customHeight="1"/>
    <row r="312" ht="20.2" customHeight="1"/>
    <row r="313" ht="20.2" customHeight="1"/>
    <row r="314" ht="20.2" customHeight="1"/>
    <row r="315" ht="20.2" customHeight="1"/>
    <row r="316" ht="20.2" customHeight="1"/>
    <row r="317" ht="20.2" customHeight="1"/>
    <row r="318" ht="20.2" customHeight="1"/>
    <row r="319" ht="20.2" customHeight="1"/>
    <row r="320" ht="20.2" customHeight="1"/>
    <row r="321" ht="20.2" customHeight="1"/>
    <row r="322" ht="20.2" customHeight="1"/>
    <row r="323" ht="20.2" customHeight="1"/>
    <row r="324" ht="20.2" customHeight="1"/>
    <row r="325" ht="20.2" customHeight="1"/>
    <row r="326" ht="20.2" customHeight="1"/>
    <row r="327" ht="20.2" customHeight="1"/>
    <row r="328" ht="20.2" customHeight="1"/>
    <row r="329" ht="20.2" customHeight="1"/>
    <row r="330" ht="20.2" customHeight="1"/>
    <row r="331" ht="20.2" customHeight="1"/>
    <row r="332" ht="20.2" customHeight="1"/>
    <row r="333" ht="20.2" customHeight="1"/>
    <row r="334" ht="20.2" customHeight="1"/>
    <row r="335" ht="20.2" customHeight="1"/>
    <row r="336" ht="20.2" customHeight="1"/>
    <row r="337" ht="20.2" customHeight="1"/>
    <row r="338" ht="20.2" customHeight="1"/>
    <row r="339" ht="20.2" customHeight="1"/>
    <row r="340" ht="20.2" customHeight="1"/>
    <row r="341" ht="20.2" customHeight="1"/>
    <row r="342" ht="20.2" customHeight="1"/>
    <row r="343" ht="20.2" customHeight="1"/>
    <row r="344" ht="20.2" customHeight="1"/>
    <row r="345" ht="20.2" customHeight="1"/>
    <row r="346" ht="20.2" customHeight="1"/>
    <row r="347" ht="20.2" customHeight="1"/>
    <row r="348" ht="20.2" customHeight="1"/>
    <row r="349" ht="20.2" customHeight="1"/>
    <row r="350" ht="20.2" customHeight="1"/>
    <row r="351" ht="20.2" customHeight="1"/>
    <row r="352" ht="20.2" customHeight="1"/>
    <row r="353" ht="20.2" customHeight="1"/>
    <row r="354" ht="20.2" customHeight="1"/>
    <row r="355" ht="20.2" customHeight="1"/>
    <row r="356" ht="20.2" customHeight="1"/>
    <row r="357" ht="20.2" customHeight="1"/>
    <row r="358" ht="20.2" customHeight="1"/>
    <row r="359" ht="20.2" customHeight="1"/>
    <row r="360" ht="20.2" customHeight="1"/>
    <row r="361" ht="20.2" customHeight="1"/>
    <row r="362" ht="20.2" customHeight="1"/>
    <row r="363" ht="20.2" customHeight="1"/>
    <row r="364" ht="20.2" customHeight="1"/>
    <row r="365" ht="20.2" customHeight="1"/>
    <row r="366" ht="20.2" customHeight="1"/>
    <row r="367" ht="20.2" customHeight="1"/>
    <row r="368" ht="20.2" customHeight="1"/>
    <row r="369" ht="20.2" customHeight="1"/>
    <row r="370" ht="20.2" customHeight="1"/>
    <row r="371" ht="20.2" customHeight="1"/>
    <row r="372" ht="20.2" customHeight="1"/>
    <row r="373" ht="20.2" customHeight="1"/>
    <row r="374" ht="20.2" customHeight="1"/>
    <row r="375" ht="20.2" customHeight="1"/>
    <row r="376" ht="20.2" customHeight="1"/>
    <row r="377" ht="20.2" customHeight="1"/>
    <row r="378" ht="20.2" customHeight="1"/>
    <row r="379" ht="20.2" customHeight="1"/>
    <row r="380" ht="20.2" customHeight="1"/>
    <row r="381" ht="20.2" customHeight="1"/>
    <row r="382" ht="20.2" customHeight="1"/>
    <row r="383" ht="20.2" customHeight="1"/>
    <row r="384" ht="20.2" customHeight="1"/>
    <row r="385" ht="20.2" customHeight="1"/>
    <row r="386" ht="20.2" customHeight="1"/>
    <row r="387" ht="20.2" customHeight="1"/>
    <row r="388" ht="20.2" customHeight="1"/>
    <row r="389" ht="20.2" customHeight="1"/>
    <row r="390" ht="20.2" customHeight="1"/>
    <row r="391" ht="20.2" customHeight="1"/>
    <row r="392" ht="20.2" customHeight="1"/>
    <row r="393" ht="20.2" customHeight="1"/>
    <row r="394" ht="20.2" customHeight="1"/>
    <row r="395" ht="20.2" customHeight="1"/>
    <row r="396" ht="20.2" customHeight="1"/>
    <row r="397" ht="20.2" customHeight="1"/>
    <row r="398" ht="20.2" customHeight="1"/>
    <row r="399" ht="20.2" customHeight="1"/>
    <row r="400" ht="20.2" customHeight="1"/>
    <row r="401" ht="20.2" customHeight="1"/>
    <row r="402" ht="20.2" customHeight="1"/>
    <row r="403" ht="20.2" customHeight="1"/>
    <row r="404" ht="20.2" customHeight="1"/>
    <row r="405" ht="20.2" customHeight="1"/>
    <row r="406" ht="20.2" customHeight="1"/>
    <row r="407" ht="20.2" customHeight="1"/>
    <row r="408" ht="20.2" customHeight="1"/>
    <row r="409" ht="20.2" customHeight="1"/>
    <row r="410" ht="20.2" customHeight="1"/>
    <row r="411" ht="20.2" customHeight="1"/>
    <row r="412" ht="20.2" customHeight="1"/>
    <row r="413" ht="20.2" customHeight="1"/>
    <row r="414" ht="20.2" customHeight="1"/>
    <row r="415" ht="20.2" customHeight="1"/>
    <row r="416" ht="20.2" customHeight="1"/>
    <row r="417" ht="20.2" customHeight="1"/>
    <row r="418" ht="20.2" customHeight="1"/>
    <row r="419" ht="20.2" customHeight="1"/>
    <row r="420" ht="20.2" customHeight="1"/>
    <row r="421" ht="20.2" customHeight="1"/>
    <row r="422" ht="20.2" customHeight="1"/>
    <row r="423" ht="20.2" customHeight="1"/>
    <row r="424" ht="20.2" customHeight="1"/>
    <row r="425" ht="20.2" customHeight="1"/>
    <row r="426" ht="20.2" customHeight="1"/>
    <row r="427" ht="20.2" customHeight="1"/>
    <row r="428" ht="20.2" customHeight="1"/>
    <row r="429" ht="20.2" customHeight="1"/>
    <row r="430" ht="20.2" customHeight="1"/>
    <row r="431" ht="20.2" customHeight="1"/>
    <row r="432" ht="20.2" customHeight="1"/>
    <row r="433" ht="20.2" customHeight="1"/>
    <row r="434" ht="20.2" customHeight="1"/>
    <row r="435" ht="20.2" customHeight="1"/>
    <row r="436" ht="20.2" customHeight="1"/>
    <row r="437" ht="20.2" customHeight="1"/>
    <row r="438" ht="20.2" customHeight="1"/>
    <row r="439" ht="20.2" customHeight="1"/>
    <row r="440" ht="20.2" customHeight="1"/>
    <row r="441" ht="20.2" customHeight="1"/>
    <row r="442" ht="20.2" customHeight="1"/>
    <row r="443" ht="20.2" customHeight="1"/>
    <row r="444" ht="20.2" customHeight="1"/>
    <row r="445" ht="20.2" customHeight="1"/>
    <row r="446" ht="20.2" customHeight="1"/>
    <row r="447" ht="20.2" customHeight="1"/>
    <row r="448" ht="20.2" customHeight="1"/>
    <row r="449" ht="20.2" customHeight="1"/>
    <row r="450" ht="20.2" customHeight="1"/>
    <row r="451" ht="20.2" customHeight="1"/>
    <row r="452" ht="20.2" customHeight="1"/>
    <row r="453" ht="20.2" customHeight="1"/>
    <row r="454" ht="20.2" customHeight="1"/>
    <row r="455" ht="20.2" customHeight="1"/>
    <row r="456" ht="20.2" customHeight="1"/>
    <row r="457" ht="20.2" customHeight="1"/>
    <row r="458" ht="20.2" customHeight="1"/>
    <row r="459" ht="20.2" customHeight="1"/>
    <row r="460" ht="20.2" customHeight="1"/>
    <row r="461" ht="20.2" customHeight="1"/>
    <row r="462" ht="20.2" customHeight="1"/>
    <row r="463" ht="20.2" customHeight="1"/>
    <row r="464" ht="20.2" customHeight="1"/>
    <row r="465" ht="20.2" customHeight="1"/>
    <row r="466" ht="20.2" customHeight="1"/>
    <row r="467" ht="20.2" customHeight="1"/>
    <row r="468" ht="20.2" customHeight="1"/>
    <row r="469" ht="20.2" customHeight="1"/>
    <row r="470" ht="20.2" customHeight="1"/>
    <row r="471" ht="20.2" customHeight="1"/>
    <row r="472" ht="20.2" customHeight="1"/>
    <row r="473" ht="20.2" customHeight="1"/>
    <row r="474" ht="20.2" customHeight="1"/>
    <row r="475" ht="20.2" customHeight="1"/>
    <row r="476" ht="20.2" customHeight="1"/>
    <row r="477" ht="20.2" customHeight="1"/>
    <row r="478" ht="20.2" customHeight="1"/>
    <row r="479" ht="20.2" customHeight="1"/>
    <row r="480" ht="20.2" customHeight="1"/>
    <row r="481" ht="20.2" customHeight="1"/>
    <row r="482" ht="20.2" customHeight="1"/>
    <row r="483" ht="20.2" customHeight="1"/>
    <row r="484" ht="20.2" customHeight="1"/>
    <row r="485" ht="20.2" customHeight="1"/>
    <row r="486" ht="20.2" customHeight="1"/>
    <row r="487" ht="20.2" customHeight="1"/>
    <row r="488" ht="20.2" customHeight="1"/>
    <row r="489" ht="20.2" customHeight="1"/>
    <row r="490" ht="20.2" customHeight="1"/>
    <row r="491" ht="20.2" customHeight="1"/>
    <row r="492" ht="20.2" customHeight="1"/>
    <row r="493" ht="20.2" customHeight="1"/>
    <row r="494" ht="20.2" customHeight="1"/>
    <row r="495" ht="20.2" customHeight="1"/>
    <row r="496" ht="20.2" customHeight="1"/>
    <row r="497" ht="20.2" customHeight="1"/>
    <row r="498" ht="20.2" customHeight="1"/>
    <row r="499" ht="20.2" customHeight="1"/>
    <row r="500" ht="20.2" customHeight="1"/>
    <row r="501" ht="20.2" customHeight="1"/>
    <row r="502" ht="20.2" customHeight="1"/>
    <row r="503" ht="20.2" customHeight="1"/>
    <row r="504" ht="20.2" customHeight="1"/>
    <row r="505" ht="20.2" customHeight="1"/>
    <row r="506" ht="20.2" customHeight="1"/>
    <row r="507" ht="20.2" customHeight="1"/>
    <row r="508" ht="20.2" customHeight="1"/>
    <row r="509" ht="20.2" customHeight="1"/>
    <row r="510" ht="20.2" customHeight="1"/>
    <row r="511" ht="20.2" customHeight="1"/>
    <row r="512" ht="20.2" customHeight="1"/>
    <row r="513" ht="20.2" customHeight="1"/>
    <row r="514" ht="20.2" customHeight="1"/>
    <row r="515" ht="20.2" customHeight="1"/>
    <row r="516" ht="20.2" customHeight="1"/>
    <row r="517" ht="20.2" customHeight="1"/>
    <row r="518" ht="20.2" customHeight="1"/>
    <row r="519" ht="20.2" customHeight="1"/>
    <row r="520" ht="20.2" customHeight="1"/>
    <row r="521" ht="20.2" customHeight="1"/>
    <row r="522" ht="20.2" customHeight="1"/>
    <row r="523" ht="20.2" customHeight="1"/>
    <row r="524" ht="20.2" customHeight="1"/>
    <row r="525" ht="20.2" customHeight="1"/>
    <row r="526" ht="20.2" customHeight="1"/>
    <row r="527" ht="20.2" customHeight="1"/>
    <row r="528" ht="20.2" customHeight="1"/>
    <row r="529" ht="20.2" customHeight="1"/>
    <row r="530" ht="20.2" customHeight="1"/>
    <row r="531" ht="20.2" customHeight="1"/>
    <row r="532" ht="20.2" customHeight="1"/>
    <row r="533" ht="20.2" customHeight="1"/>
    <row r="534" ht="20.2" customHeight="1"/>
    <row r="535" ht="20.2" customHeight="1"/>
    <row r="536" ht="20.2" customHeight="1"/>
    <row r="537" ht="20.2" customHeight="1"/>
    <row r="538" ht="20.2" customHeight="1"/>
    <row r="539" ht="20.2" customHeight="1"/>
    <row r="540" ht="20.2" customHeight="1"/>
    <row r="541" ht="20.2" customHeight="1"/>
    <row r="542" ht="20.2" customHeight="1"/>
    <row r="543" ht="20.2" customHeight="1"/>
    <row r="544" ht="20.2" customHeight="1"/>
    <row r="545" ht="20.2" customHeight="1"/>
    <row r="546" ht="20.2" customHeight="1"/>
    <row r="547" ht="20.2" customHeight="1"/>
    <row r="548" ht="20.2" customHeight="1"/>
    <row r="549" ht="20.2" customHeight="1"/>
    <row r="550" ht="20.2" customHeight="1"/>
    <row r="551" ht="20.2" customHeight="1"/>
    <row r="552" ht="20.2" customHeight="1"/>
    <row r="553" ht="20.2" customHeight="1"/>
    <row r="554" ht="20.2" customHeight="1"/>
    <row r="555" ht="20.2" customHeight="1"/>
    <row r="556" ht="20.2" customHeight="1"/>
    <row r="557" ht="20.2" customHeight="1"/>
    <row r="558" ht="20.2" customHeight="1"/>
    <row r="559" ht="20.2" customHeight="1"/>
    <row r="560" ht="20.2" customHeight="1"/>
    <row r="561" ht="20.2" customHeight="1"/>
    <row r="562" ht="20.2" customHeight="1"/>
    <row r="563" ht="20.2" customHeight="1"/>
    <row r="564" ht="20.2" customHeight="1"/>
    <row r="565" ht="20.2" customHeight="1"/>
    <row r="566" ht="20.2" customHeight="1"/>
    <row r="567" ht="20.2" customHeight="1"/>
    <row r="568" ht="20.2" customHeight="1"/>
    <row r="569" ht="20.2" customHeight="1"/>
    <row r="570" ht="20.2" customHeight="1"/>
    <row r="571" ht="20.2" customHeight="1"/>
    <row r="572" ht="20.2" customHeight="1"/>
    <row r="573" ht="20.2" customHeight="1"/>
    <row r="574" ht="20.2" customHeight="1"/>
    <row r="575" ht="20.2" customHeight="1"/>
    <row r="576" ht="20.2" customHeight="1"/>
    <row r="577" ht="20.2" customHeight="1"/>
    <row r="578" ht="20.2" customHeight="1"/>
    <row r="579" ht="20.2" customHeight="1"/>
    <row r="580" ht="20.2" customHeight="1"/>
    <row r="581" ht="20.2" customHeight="1"/>
    <row r="582" ht="20.2" customHeight="1"/>
    <row r="583" ht="20.2" customHeight="1"/>
    <row r="584" ht="20.2" customHeight="1"/>
    <row r="585" ht="20.2" customHeight="1"/>
    <row r="586" ht="20.2" customHeight="1"/>
    <row r="587" ht="20.2" customHeight="1"/>
    <row r="588" ht="20.2" customHeight="1"/>
    <row r="589" ht="20.2" customHeight="1"/>
    <row r="590" ht="20.2" customHeight="1"/>
    <row r="591" ht="20.2" customHeight="1"/>
    <row r="592" ht="20.2" customHeight="1"/>
    <row r="593" ht="20.2" customHeight="1"/>
    <row r="594" ht="20.2" customHeight="1"/>
    <row r="595" ht="20.2" customHeight="1"/>
    <row r="596" ht="20.2" customHeight="1"/>
    <row r="597" ht="20.2" customHeight="1"/>
    <row r="598" ht="20.2" customHeight="1"/>
    <row r="599" ht="20.2" customHeight="1"/>
    <row r="600" ht="20.2" customHeight="1"/>
    <row r="601" ht="20.2" customHeight="1"/>
    <row r="602" ht="20.2" customHeight="1"/>
    <row r="603" ht="20.2" customHeight="1"/>
    <row r="604" ht="20.2" customHeight="1"/>
    <row r="605" ht="20.2" customHeight="1"/>
    <row r="606" ht="20.2" customHeight="1"/>
    <row r="607" ht="20.2" customHeight="1"/>
    <row r="608" ht="20.2" customHeight="1"/>
    <row r="609" ht="20.2" customHeight="1"/>
    <row r="610" ht="20.2" customHeight="1"/>
    <row r="611" ht="20.2" customHeight="1"/>
    <row r="612" ht="20.2" customHeight="1"/>
    <row r="613" ht="20.2" customHeight="1"/>
    <row r="614" ht="20.2" customHeight="1"/>
    <row r="615" ht="20.2" customHeight="1"/>
    <row r="616" ht="20.2" customHeight="1"/>
    <row r="617" ht="20.2" customHeight="1"/>
    <row r="618" ht="20.2" customHeight="1"/>
    <row r="619" ht="20.2" customHeight="1"/>
    <row r="620" ht="20.2" customHeight="1"/>
    <row r="621" ht="20.2" customHeight="1"/>
    <row r="622" ht="20.2" customHeight="1"/>
    <row r="623" ht="20.2" customHeight="1"/>
    <row r="624" ht="20.2" customHeight="1"/>
    <row r="625" ht="20.2" customHeight="1"/>
    <row r="626" ht="20.2" customHeight="1"/>
    <row r="627" ht="20.2" customHeight="1"/>
    <row r="628" ht="20.2" customHeight="1"/>
    <row r="629" ht="20.2" customHeight="1"/>
    <row r="630" ht="20.2" customHeight="1"/>
    <row r="631" ht="20.2" customHeight="1"/>
    <row r="632" ht="20.2" customHeight="1"/>
    <row r="633" ht="20.2" customHeight="1"/>
    <row r="634" ht="20.2" customHeight="1"/>
    <row r="635" ht="20.2" customHeight="1"/>
    <row r="636" ht="20.2" customHeight="1"/>
    <row r="637" ht="20.2" customHeight="1"/>
    <row r="638" ht="20.2" customHeight="1"/>
    <row r="639" ht="20.2" customHeight="1"/>
    <row r="640" ht="20.2" customHeight="1"/>
    <row r="641" ht="20.2" customHeight="1"/>
    <row r="642" ht="20.2" customHeight="1"/>
    <row r="643" ht="20.2" customHeight="1"/>
    <row r="644" ht="20.2" customHeight="1"/>
    <row r="645" ht="20.2" customHeight="1"/>
    <row r="646" ht="20.2" customHeight="1"/>
    <row r="647" ht="20.2" customHeight="1"/>
    <row r="648" ht="20.2" customHeight="1"/>
    <row r="649" ht="20.2" customHeight="1"/>
    <row r="650" ht="20.2" customHeight="1"/>
    <row r="651" ht="20.2" customHeight="1"/>
    <row r="652" ht="20.2" customHeight="1"/>
    <row r="653" ht="20.2" customHeight="1"/>
    <row r="654" ht="20.2" customHeight="1"/>
    <row r="655" ht="20.2" customHeight="1"/>
    <row r="656" ht="20.2" customHeight="1"/>
    <row r="657" ht="20.2" customHeight="1"/>
    <row r="658" ht="20.2" customHeight="1"/>
    <row r="659" ht="20.2" customHeight="1"/>
    <row r="660" ht="20.2" customHeight="1"/>
    <row r="661" ht="20.2" customHeight="1"/>
    <row r="662" ht="20.2" customHeight="1"/>
    <row r="663" ht="20.2" customHeight="1"/>
    <row r="664" ht="20.2" customHeight="1"/>
    <row r="665" ht="20.2" customHeight="1"/>
    <row r="666" ht="20.2" customHeight="1"/>
    <row r="667" ht="20.2" customHeight="1"/>
    <row r="668" ht="20.2" customHeight="1"/>
    <row r="669" ht="20.2" customHeight="1"/>
    <row r="670" ht="20.2" customHeight="1"/>
    <row r="671" ht="20.2" customHeight="1"/>
    <row r="672" ht="20.2" customHeight="1"/>
    <row r="673" ht="20.2" customHeight="1"/>
    <row r="674" ht="20.2" customHeight="1"/>
    <row r="675" ht="20.2" customHeight="1"/>
    <row r="676" ht="20.2" customHeight="1"/>
    <row r="677" ht="20.2" customHeight="1"/>
    <row r="678" ht="20.2" customHeight="1"/>
    <row r="679" ht="20.2" customHeight="1"/>
    <row r="680" ht="20.2" customHeight="1"/>
    <row r="681" ht="20.2" customHeight="1"/>
    <row r="682" ht="20.2" customHeight="1"/>
    <row r="683" ht="20.2" customHeight="1"/>
    <row r="684" ht="20.2" customHeight="1"/>
    <row r="685" ht="20.2" customHeight="1"/>
    <row r="686" ht="20.2" customHeight="1"/>
    <row r="687" ht="20.2" customHeight="1"/>
    <row r="688" ht="20.2" customHeight="1"/>
    <row r="689" ht="20.2" customHeight="1"/>
    <row r="690" ht="20.2" customHeight="1"/>
    <row r="691" ht="20.2" customHeight="1"/>
    <row r="692" ht="20.2" customHeight="1"/>
    <row r="693" ht="20.2" customHeight="1"/>
    <row r="694" ht="20.2" customHeight="1"/>
    <row r="695" ht="20.2" customHeight="1"/>
    <row r="696" ht="20.2" customHeight="1"/>
    <row r="697" ht="20.2" customHeight="1"/>
    <row r="698" ht="20.2" customHeight="1"/>
    <row r="699" ht="20.2" customHeight="1"/>
    <row r="700" ht="20.2" customHeight="1"/>
    <row r="701" ht="20.2" customHeight="1"/>
    <row r="702" ht="20.2" customHeight="1"/>
    <row r="703" ht="20.2" customHeight="1"/>
    <row r="704" ht="20.2" customHeight="1"/>
    <row r="705" ht="20.2" customHeight="1"/>
    <row r="706" ht="20.2" customHeight="1"/>
    <row r="707" ht="20.2" customHeight="1"/>
    <row r="708" ht="20.2" customHeight="1"/>
    <row r="709" ht="20.2" customHeight="1"/>
    <row r="710" ht="20.2" customHeight="1"/>
    <row r="711" ht="20.2" customHeight="1"/>
    <row r="712" ht="20.2" customHeight="1"/>
    <row r="713" ht="20.2" customHeight="1"/>
    <row r="714" ht="20.2" customHeight="1"/>
    <row r="715" ht="20.2" customHeight="1"/>
    <row r="716" ht="20.2" customHeight="1"/>
    <row r="717" ht="20.2" customHeight="1"/>
    <row r="718" ht="20.2" customHeight="1"/>
    <row r="719" ht="20.2" customHeight="1"/>
    <row r="720" ht="20.2" customHeight="1"/>
    <row r="721" ht="20.2" customHeight="1"/>
    <row r="722" ht="20.2" customHeight="1"/>
    <row r="723" ht="20.2" customHeight="1"/>
    <row r="724" ht="20.2" customHeight="1"/>
    <row r="725" ht="20.2" customHeight="1"/>
    <row r="726" ht="20.2" customHeight="1"/>
    <row r="727" ht="20.2" customHeight="1"/>
    <row r="728" ht="20.2" customHeight="1"/>
    <row r="729" ht="20.2" customHeight="1"/>
    <row r="730" ht="20.2" customHeight="1"/>
    <row r="731" ht="20.2" customHeight="1"/>
    <row r="732" ht="20.2" customHeight="1"/>
    <row r="733" ht="20.2" customHeight="1"/>
    <row r="734" ht="20.2" customHeight="1"/>
    <row r="735" ht="20.2" customHeight="1"/>
    <row r="736" ht="20.2" customHeight="1"/>
    <row r="737" ht="20.2" customHeight="1"/>
    <row r="738" ht="20.2" customHeight="1"/>
    <row r="739" ht="20.2" customHeight="1"/>
    <row r="740" ht="20.2" customHeight="1"/>
    <row r="741" ht="20.2" customHeight="1"/>
    <row r="742" ht="20.2" customHeight="1"/>
    <row r="743" ht="20.2" customHeight="1"/>
    <row r="744" ht="20.2" customHeight="1"/>
    <row r="745" ht="20.2" customHeight="1"/>
    <row r="746" ht="20.2" customHeight="1"/>
    <row r="747" ht="20.2" customHeight="1"/>
    <row r="748" ht="20.2" customHeight="1"/>
    <row r="749" ht="20.2" customHeight="1"/>
    <row r="750" ht="20.2" customHeight="1"/>
    <row r="751" ht="20.2" customHeight="1"/>
    <row r="752" ht="20.2" customHeight="1"/>
    <row r="753" ht="20.2" customHeight="1"/>
    <row r="754" ht="20.2" customHeight="1"/>
    <row r="755" ht="20.2" customHeight="1"/>
    <row r="756" ht="20.2" customHeight="1"/>
    <row r="757" ht="20.2" customHeight="1"/>
    <row r="758" ht="20.2" customHeight="1"/>
    <row r="759" ht="20.2" customHeight="1"/>
    <row r="760" ht="20.2" customHeight="1"/>
    <row r="761" ht="20.2" customHeight="1"/>
    <row r="762" ht="20.2" customHeight="1"/>
    <row r="763" ht="20.2" customHeight="1"/>
    <row r="764" ht="20.2" customHeight="1"/>
    <row r="765" ht="20.2" customHeight="1"/>
    <row r="766" ht="20.2" customHeight="1"/>
    <row r="767" ht="20.2" customHeight="1"/>
    <row r="768" ht="20.2" customHeight="1"/>
    <row r="769" ht="20.2" customHeight="1"/>
    <row r="770" ht="20.2" customHeight="1"/>
    <row r="771" ht="20.2" customHeight="1"/>
    <row r="772" ht="20.2" customHeight="1"/>
    <row r="773" ht="20.2" customHeight="1"/>
    <row r="774" ht="20.2" customHeight="1"/>
    <row r="775" ht="20.2" customHeight="1"/>
    <row r="776" ht="20.2" customHeight="1"/>
    <row r="777" ht="20.2" customHeight="1"/>
    <row r="778" ht="20.2" customHeight="1"/>
    <row r="779" ht="20.2" customHeight="1"/>
    <row r="780" ht="20.2" customHeight="1"/>
    <row r="781" ht="20.2" customHeight="1"/>
    <row r="782" ht="20.2" customHeight="1"/>
    <row r="783" ht="20.2" customHeight="1"/>
    <row r="784" ht="20.2" customHeight="1"/>
    <row r="785" ht="20.2" customHeight="1"/>
    <row r="786" ht="20.2" customHeight="1"/>
    <row r="787" ht="20.2" customHeight="1"/>
    <row r="788" ht="20.2" customHeight="1"/>
    <row r="789" ht="20.2" customHeight="1"/>
    <row r="790" ht="20.2" customHeight="1"/>
    <row r="791" ht="20.2" customHeight="1"/>
    <row r="792" ht="20.2" customHeight="1"/>
    <row r="793" ht="20.2" customHeight="1"/>
    <row r="794" ht="20.2" customHeight="1"/>
    <row r="795" ht="20.2" customHeight="1"/>
    <row r="796" ht="20.2" customHeight="1"/>
    <row r="797" ht="20.2" customHeight="1"/>
    <row r="798" ht="20.2" customHeight="1"/>
    <row r="799" ht="20.2" customHeight="1"/>
  </sheetData>
  <mergeCells count="30">
    <mergeCell ref="AR3:AR4"/>
    <mergeCell ref="AS3:AS4"/>
    <mergeCell ref="AC2:AJ2"/>
    <mergeCell ref="AK2:AS2"/>
    <mergeCell ref="G3:G4"/>
    <mergeCell ref="H3:H4"/>
    <mergeCell ref="I3:I4"/>
    <mergeCell ref="J3:J4"/>
    <mergeCell ref="K3:K4"/>
    <mergeCell ref="W3:X3"/>
    <mergeCell ref="N3:N4"/>
    <mergeCell ref="O3:P3"/>
    <mergeCell ref="Q3:R3"/>
    <mergeCell ref="S3:T3"/>
    <mergeCell ref="U3:V3"/>
    <mergeCell ref="AC3:AI3"/>
    <mergeCell ref="AJ3:AJ4"/>
    <mergeCell ref="AK3:AQ3"/>
    <mergeCell ref="F2:F4"/>
    <mergeCell ref="G2:M2"/>
    <mergeCell ref="N2:AB2"/>
    <mergeCell ref="M3:M4"/>
    <mergeCell ref="L3:L4"/>
    <mergeCell ref="Y3:Z3"/>
    <mergeCell ref="AA3:AB3"/>
    <mergeCell ref="A2:A4"/>
    <mergeCell ref="B2:B4"/>
    <mergeCell ref="C2:C4"/>
    <mergeCell ref="D2:D4"/>
    <mergeCell ref="E2:E4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9D304-766F-4614-B901-B6F567B47AE4}">
  <dimension ref="A1:CD799"/>
  <sheetViews>
    <sheetView showZeros="0" topLeftCell="C4" workbookViewId="0">
      <selection activeCell="P18" sqref="P18"/>
    </sheetView>
  </sheetViews>
  <sheetFormatPr defaultColWidth="8.4375" defaultRowHeight="17.649999999999999"/>
  <cols>
    <col min="1" max="1" width="12.75" style="1" customWidth="1"/>
    <col min="2" max="2" width="9" style="2" customWidth="1"/>
    <col min="3" max="3" width="13.375" style="2" customWidth="1"/>
    <col min="4" max="4" width="4.6875" style="2" bestFit="1" customWidth="1"/>
    <col min="5" max="45" width="5.375" style="3" customWidth="1"/>
    <col min="46" max="16384" width="8.4375" style="3"/>
  </cols>
  <sheetData>
    <row r="1" spans="1:82" s="97" customFormat="1" ht="16.5" customHeight="1">
      <c r="A1" s="95" t="s">
        <v>0</v>
      </c>
      <c r="B1" s="96"/>
      <c r="C1" s="96">
        <v>1</v>
      </c>
      <c r="D1" s="96">
        <v>2</v>
      </c>
      <c r="E1" s="96">
        <v>3</v>
      </c>
      <c r="F1" s="96">
        <v>4</v>
      </c>
      <c r="G1" s="96">
        <v>5</v>
      </c>
      <c r="H1" s="96">
        <v>6</v>
      </c>
      <c r="I1" s="96">
        <v>7</v>
      </c>
      <c r="J1" s="96">
        <v>8</v>
      </c>
      <c r="K1" s="96">
        <v>9</v>
      </c>
      <c r="L1" s="96">
        <v>10</v>
      </c>
      <c r="M1" s="96">
        <v>11</v>
      </c>
      <c r="N1" s="96">
        <v>12</v>
      </c>
      <c r="O1" s="96">
        <v>13</v>
      </c>
      <c r="P1" s="96">
        <v>14</v>
      </c>
      <c r="Q1" s="96">
        <v>15</v>
      </c>
      <c r="R1" s="96">
        <v>16</v>
      </c>
      <c r="S1" s="96">
        <v>17</v>
      </c>
      <c r="T1" s="96">
        <v>18</v>
      </c>
      <c r="U1" s="96">
        <v>19</v>
      </c>
      <c r="V1" s="96">
        <v>20</v>
      </c>
      <c r="W1" s="96">
        <v>21</v>
      </c>
      <c r="X1" s="96">
        <v>22</v>
      </c>
      <c r="Y1" s="96">
        <v>23</v>
      </c>
      <c r="Z1" s="96">
        <v>24</v>
      </c>
      <c r="AA1" s="96">
        <v>25</v>
      </c>
      <c r="AB1" s="96">
        <v>26</v>
      </c>
      <c r="AC1" s="96">
        <v>27</v>
      </c>
      <c r="AD1" s="96">
        <v>28</v>
      </c>
      <c r="AE1" s="96">
        <v>29</v>
      </c>
      <c r="AF1" s="96">
        <v>30</v>
      </c>
      <c r="AG1" s="96">
        <v>31</v>
      </c>
      <c r="AH1" s="96">
        <v>32</v>
      </c>
      <c r="AI1" s="96">
        <v>33</v>
      </c>
      <c r="AJ1" s="96">
        <v>34</v>
      </c>
      <c r="AK1" s="96">
        <v>35</v>
      </c>
      <c r="AL1" s="96">
        <v>36</v>
      </c>
      <c r="AM1" s="96">
        <v>37</v>
      </c>
      <c r="AN1" s="96">
        <v>38</v>
      </c>
      <c r="AO1" s="96">
        <v>39</v>
      </c>
      <c r="AP1" s="96">
        <v>40</v>
      </c>
      <c r="AQ1" s="96">
        <v>41</v>
      </c>
      <c r="AR1" s="96">
        <v>42</v>
      </c>
      <c r="AS1" s="96">
        <v>43</v>
      </c>
    </row>
    <row r="2" spans="1:82" s="98" customFormat="1" ht="16.5" customHeight="1">
      <c r="A2" s="104" t="s">
        <v>1</v>
      </c>
      <c r="B2" s="106" t="s">
        <v>2</v>
      </c>
      <c r="C2" s="106" t="s">
        <v>3</v>
      </c>
      <c r="D2" s="129" t="s">
        <v>4</v>
      </c>
      <c r="E2" s="106" t="s">
        <v>5</v>
      </c>
      <c r="F2" s="104" t="s">
        <v>6</v>
      </c>
      <c r="G2" s="104" t="s">
        <v>7</v>
      </c>
      <c r="H2" s="104"/>
      <c r="I2" s="104"/>
      <c r="J2" s="104"/>
      <c r="K2" s="104"/>
      <c r="L2" s="104"/>
      <c r="M2" s="104"/>
      <c r="N2" s="104" t="s">
        <v>8</v>
      </c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 t="s">
        <v>9</v>
      </c>
      <c r="AD2" s="104"/>
      <c r="AE2" s="104"/>
      <c r="AF2" s="104"/>
      <c r="AG2" s="104"/>
      <c r="AH2" s="104"/>
      <c r="AI2" s="104"/>
      <c r="AJ2" s="104"/>
      <c r="AK2" s="107" t="s">
        <v>10</v>
      </c>
      <c r="AL2" s="130"/>
      <c r="AM2" s="130"/>
      <c r="AN2" s="130"/>
      <c r="AO2" s="130"/>
      <c r="AP2" s="130"/>
      <c r="AQ2" s="130"/>
      <c r="AR2" s="130"/>
      <c r="AS2" s="108"/>
    </row>
    <row r="3" spans="1:82" s="98" customFormat="1" ht="16.5" customHeight="1">
      <c r="A3" s="104"/>
      <c r="B3" s="106"/>
      <c r="C3" s="106"/>
      <c r="D3" s="106"/>
      <c r="E3" s="106"/>
      <c r="F3" s="104"/>
      <c r="G3" s="107" t="s">
        <v>11</v>
      </c>
      <c r="H3" s="102" t="s">
        <v>12</v>
      </c>
      <c r="I3" s="102" t="s">
        <v>13</v>
      </c>
      <c r="J3" s="102" t="s">
        <v>14</v>
      </c>
      <c r="K3" s="102" t="s">
        <v>15</v>
      </c>
      <c r="L3" s="108" t="s">
        <v>16</v>
      </c>
      <c r="M3" s="104" t="s">
        <v>17</v>
      </c>
      <c r="N3" s="104" t="s">
        <v>17</v>
      </c>
      <c r="O3" s="106" t="s">
        <v>18</v>
      </c>
      <c r="P3" s="106"/>
      <c r="Q3" s="106" t="s">
        <v>19</v>
      </c>
      <c r="R3" s="106"/>
      <c r="S3" s="106" t="s">
        <v>20</v>
      </c>
      <c r="T3" s="106"/>
      <c r="U3" s="106" t="s">
        <v>21</v>
      </c>
      <c r="V3" s="106"/>
      <c r="W3" s="106" t="s">
        <v>22</v>
      </c>
      <c r="X3" s="106"/>
      <c r="Y3" s="106" t="s">
        <v>23</v>
      </c>
      <c r="Z3" s="106"/>
      <c r="AA3" s="106" t="s">
        <v>24</v>
      </c>
      <c r="AB3" s="106"/>
      <c r="AC3" s="112" t="s">
        <v>25</v>
      </c>
      <c r="AD3" s="131"/>
      <c r="AE3" s="131"/>
      <c r="AF3" s="131"/>
      <c r="AG3" s="131"/>
      <c r="AH3" s="131"/>
      <c r="AI3" s="132"/>
      <c r="AJ3" s="133" t="s">
        <v>26</v>
      </c>
      <c r="AK3" s="112" t="s">
        <v>25</v>
      </c>
      <c r="AL3" s="131"/>
      <c r="AM3" s="131"/>
      <c r="AN3" s="131"/>
      <c r="AO3" s="131"/>
      <c r="AP3" s="131"/>
      <c r="AQ3" s="132"/>
      <c r="AR3" s="133" t="s">
        <v>26</v>
      </c>
      <c r="AS3" s="134" t="s">
        <v>27</v>
      </c>
    </row>
    <row r="4" spans="1:82" s="98" customFormat="1" ht="16.5" customHeight="1">
      <c r="A4" s="104"/>
      <c r="B4" s="106"/>
      <c r="C4" s="106"/>
      <c r="D4" s="106"/>
      <c r="E4" s="106"/>
      <c r="F4" s="104"/>
      <c r="G4" s="107"/>
      <c r="H4" s="102"/>
      <c r="I4" s="102"/>
      <c r="J4" s="102"/>
      <c r="K4" s="102"/>
      <c r="L4" s="108"/>
      <c r="M4" s="104"/>
      <c r="N4" s="104"/>
      <c r="O4" s="99" t="s">
        <v>28</v>
      </c>
      <c r="P4" s="100" t="s">
        <v>29</v>
      </c>
      <c r="Q4" s="99" t="s">
        <v>28</v>
      </c>
      <c r="R4" s="100" t="s">
        <v>29</v>
      </c>
      <c r="S4" s="99" t="s">
        <v>28</v>
      </c>
      <c r="T4" s="100" t="s">
        <v>29</v>
      </c>
      <c r="U4" s="99" t="s">
        <v>28</v>
      </c>
      <c r="V4" s="100" t="s">
        <v>29</v>
      </c>
      <c r="W4" s="99" t="s">
        <v>28</v>
      </c>
      <c r="X4" s="100" t="s">
        <v>29</v>
      </c>
      <c r="Y4" s="99" t="s">
        <v>28</v>
      </c>
      <c r="Z4" s="100" t="s">
        <v>29</v>
      </c>
      <c r="AA4" s="99" t="s">
        <v>28</v>
      </c>
      <c r="AB4" s="100" t="s">
        <v>29</v>
      </c>
      <c r="AC4" s="101" t="s">
        <v>11</v>
      </c>
      <c r="AD4" s="102" t="s">
        <v>12</v>
      </c>
      <c r="AE4" s="102" t="s">
        <v>13</v>
      </c>
      <c r="AF4" s="102" t="s">
        <v>14</v>
      </c>
      <c r="AG4" s="102" t="s">
        <v>15</v>
      </c>
      <c r="AH4" s="103" t="s">
        <v>16</v>
      </c>
      <c r="AI4" s="104" t="s">
        <v>17</v>
      </c>
      <c r="AJ4" s="133"/>
      <c r="AK4" s="101" t="s">
        <v>11</v>
      </c>
      <c r="AL4" s="102" t="s">
        <v>12</v>
      </c>
      <c r="AM4" s="102" t="s">
        <v>13</v>
      </c>
      <c r="AN4" s="102" t="s">
        <v>14</v>
      </c>
      <c r="AO4" s="102" t="s">
        <v>15</v>
      </c>
      <c r="AP4" s="103" t="s">
        <v>16</v>
      </c>
      <c r="AQ4" s="104" t="s">
        <v>17</v>
      </c>
      <c r="AR4" s="133"/>
      <c r="AS4" s="134"/>
    </row>
    <row r="5" spans="1:82" s="111" customFormat="1" ht="16.5" customHeight="1">
      <c r="A5" s="105" t="s">
        <v>30</v>
      </c>
      <c r="B5" s="106" t="s">
        <v>31</v>
      </c>
      <c r="C5" s="106" t="s">
        <v>32</v>
      </c>
      <c r="D5" s="106" t="s">
        <v>33</v>
      </c>
      <c r="E5" s="104" t="s">
        <v>34</v>
      </c>
      <c r="F5" s="104" t="s">
        <v>35</v>
      </c>
      <c r="G5" s="107" t="s">
        <v>36</v>
      </c>
      <c r="H5" s="102" t="s">
        <v>37</v>
      </c>
      <c r="I5" s="102" t="s">
        <v>38</v>
      </c>
      <c r="J5" s="102" t="s">
        <v>39</v>
      </c>
      <c r="K5" s="102" t="s">
        <v>40</v>
      </c>
      <c r="L5" s="108" t="s">
        <v>41</v>
      </c>
      <c r="M5" s="104" t="s">
        <v>42</v>
      </c>
      <c r="N5" s="104" t="s">
        <v>43</v>
      </c>
      <c r="O5" s="109" t="s">
        <v>44</v>
      </c>
      <c r="P5" s="110" t="s">
        <v>45</v>
      </c>
      <c r="Q5" s="109" t="s">
        <v>46</v>
      </c>
      <c r="R5" s="110" t="s">
        <v>47</v>
      </c>
      <c r="S5" s="109" t="s">
        <v>48</v>
      </c>
      <c r="T5" s="110" t="s">
        <v>49</v>
      </c>
      <c r="U5" s="109" t="s">
        <v>50</v>
      </c>
      <c r="V5" s="110" t="s">
        <v>51</v>
      </c>
      <c r="W5" s="109" t="s">
        <v>52</v>
      </c>
      <c r="X5" s="110" t="s">
        <v>53</v>
      </c>
      <c r="Y5" s="109" t="s">
        <v>54</v>
      </c>
      <c r="Z5" s="110" t="s">
        <v>55</v>
      </c>
      <c r="AA5" s="109" t="s">
        <v>56</v>
      </c>
      <c r="AB5" s="110" t="s">
        <v>57</v>
      </c>
      <c r="AC5" s="101" t="s">
        <v>58</v>
      </c>
      <c r="AD5" s="102" t="s">
        <v>59</v>
      </c>
      <c r="AE5" s="102" t="s">
        <v>60</v>
      </c>
      <c r="AF5" s="102" t="s">
        <v>61</v>
      </c>
      <c r="AG5" s="102" t="s">
        <v>62</v>
      </c>
      <c r="AH5" s="103" t="s">
        <v>63</v>
      </c>
      <c r="AI5" s="104" t="s">
        <v>64</v>
      </c>
      <c r="AJ5" s="104" t="s">
        <v>65</v>
      </c>
      <c r="AK5" s="101" t="s">
        <v>66</v>
      </c>
      <c r="AL5" s="102" t="s">
        <v>67</v>
      </c>
      <c r="AM5" s="102" t="s">
        <v>68</v>
      </c>
      <c r="AN5" s="102" t="s">
        <v>69</v>
      </c>
      <c r="AO5" s="102" t="s">
        <v>70</v>
      </c>
      <c r="AP5" s="103" t="s">
        <v>71</v>
      </c>
      <c r="AQ5" s="104" t="s">
        <v>72</v>
      </c>
      <c r="AR5" s="104" t="s">
        <v>73</v>
      </c>
      <c r="AS5" s="107" t="s">
        <v>74</v>
      </c>
    </row>
    <row r="6" spans="1:82" s="98" customFormat="1" ht="16.5" customHeight="1">
      <c r="A6" s="112"/>
      <c r="B6" s="113"/>
      <c r="C6" s="113"/>
      <c r="D6" s="113"/>
      <c r="E6" s="114"/>
      <c r="F6" s="114"/>
      <c r="G6" s="114"/>
      <c r="H6" s="115"/>
      <c r="I6" s="115"/>
      <c r="J6" s="115"/>
      <c r="K6" s="115"/>
      <c r="L6" s="114"/>
      <c r="M6" s="114"/>
      <c r="N6" s="114"/>
      <c r="O6" s="113"/>
      <c r="P6" s="116"/>
      <c r="Q6" s="113"/>
      <c r="R6" s="116"/>
      <c r="S6" s="113"/>
      <c r="T6" s="116"/>
      <c r="U6" s="113"/>
      <c r="V6" s="116"/>
      <c r="W6" s="113"/>
      <c r="X6" s="116"/>
      <c r="Y6" s="113"/>
      <c r="Z6" s="116"/>
      <c r="AA6" s="113"/>
      <c r="AB6" s="116"/>
      <c r="AC6" s="117"/>
      <c r="AD6" s="118"/>
      <c r="AE6" s="118"/>
      <c r="AF6" s="118"/>
      <c r="AG6" s="118"/>
      <c r="AH6" s="116"/>
      <c r="AI6" s="113"/>
      <c r="AJ6" s="113"/>
      <c r="AK6" s="117"/>
      <c r="AL6" s="118"/>
      <c r="AM6" s="118"/>
      <c r="AN6" s="118"/>
      <c r="AO6" s="118"/>
      <c r="AP6" s="116"/>
      <c r="AQ6" s="113"/>
      <c r="AR6" s="113"/>
      <c r="AS6" s="113"/>
    </row>
    <row r="7" spans="1:82" s="98" customFormat="1" ht="16.5" customHeight="1">
      <c r="A7" s="119" t="s">
        <v>75</v>
      </c>
      <c r="B7" s="120" t="s">
        <v>115</v>
      </c>
      <c r="C7" s="120" t="s">
        <v>116</v>
      </c>
      <c r="D7" s="120" t="s">
        <v>117</v>
      </c>
      <c r="E7" s="121" t="s">
        <v>117</v>
      </c>
      <c r="F7" s="122" t="s">
        <v>118</v>
      </c>
      <c r="G7" s="123">
        <v>82</v>
      </c>
      <c r="H7" s="124">
        <v>101</v>
      </c>
      <c r="I7" s="124">
        <v>82</v>
      </c>
      <c r="J7" s="124">
        <v>0</v>
      </c>
      <c r="K7" s="124">
        <v>0</v>
      </c>
      <c r="L7" s="125">
        <v>0</v>
      </c>
      <c r="M7" s="126">
        <f>SUM(G7:I7)</f>
        <v>265</v>
      </c>
      <c r="N7" s="126">
        <v>7</v>
      </c>
      <c r="O7" s="123">
        <v>1</v>
      </c>
      <c r="P7" s="127">
        <v>3</v>
      </c>
      <c r="Q7" s="123">
        <v>0</v>
      </c>
      <c r="R7" s="127">
        <v>0</v>
      </c>
      <c r="S7" s="123">
        <v>0</v>
      </c>
      <c r="T7" s="127">
        <v>0</v>
      </c>
      <c r="U7" s="123">
        <v>0</v>
      </c>
      <c r="V7" s="127">
        <v>0</v>
      </c>
      <c r="W7" s="123">
        <v>0</v>
      </c>
      <c r="X7" s="127">
        <v>0</v>
      </c>
      <c r="Y7" s="123">
        <v>0</v>
      </c>
      <c r="Z7" s="127">
        <v>0</v>
      </c>
      <c r="AA7" s="123">
        <v>1</v>
      </c>
      <c r="AB7" s="127">
        <v>4</v>
      </c>
      <c r="AC7" s="128">
        <v>3</v>
      </c>
      <c r="AD7" s="124">
        <v>3</v>
      </c>
      <c r="AE7" s="124">
        <v>3</v>
      </c>
      <c r="AF7" s="124">
        <v>0</v>
      </c>
      <c r="AG7" s="124">
        <v>0</v>
      </c>
      <c r="AH7" s="127">
        <v>0</v>
      </c>
      <c r="AI7" s="126">
        <v>9</v>
      </c>
      <c r="AJ7" s="126">
        <v>2</v>
      </c>
      <c r="AK7" s="128">
        <v>3</v>
      </c>
      <c r="AL7" s="124">
        <v>3</v>
      </c>
      <c r="AM7" s="124">
        <v>3</v>
      </c>
      <c r="AN7" s="124">
        <v>0</v>
      </c>
      <c r="AO7" s="124">
        <v>0</v>
      </c>
      <c r="AP7" s="127">
        <v>0</v>
      </c>
      <c r="AQ7" s="126">
        <v>9</v>
      </c>
      <c r="AR7" s="126">
        <v>2</v>
      </c>
      <c r="AS7" s="126" t="s">
        <v>117</v>
      </c>
      <c r="AT7" s="98">
        <v>0</v>
      </c>
      <c r="AU7" s="98">
        <v>0</v>
      </c>
      <c r="AV7" s="98">
        <v>0</v>
      </c>
      <c r="AW7" s="98">
        <v>0</v>
      </c>
      <c r="AX7" s="98">
        <v>0</v>
      </c>
      <c r="AY7" s="98">
        <v>0</v>
      </c>
      <c r="AZ7" s="98">
        <v>0</v>
      </c>
      <c r="BA7" s="98">
        <v>0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  <c r="BI7" s="98">
        <v>0</v>
      </c>
      <c r="BJ7" s="98">
        <v>0</v>
      </c>
      <c r="BK7" s="98">
        <v>0</v>
      </c>
      <c r="BL7" s="98">
        <v>0</v>
      </c>
      <c r="BM7" s="98">
        <v>0</v>
      </c>
      <c r="BN7" s="98">
        <v>0</v>
      </c>
      <c r="BO7" s="98">
        <v>0</v>
      </c>
      <c r="BP7" s="98">
        <v>0</v>
      </c>
      <c r="BQ7" s="98">
        <v>1</v>
      </c>
      <c r="BR7" s="98">
        <v>1</v>
      </c>
      <c r="BS7" s="98">
        <v>2</v>
      </c>
      <c r="BT7" s="98">
        <v>0</v>
      </c>
      <c r="BU7" s="98">
        <v>0</v>
      </c>
      <c r="BV7" s="98">
        <v>0</v>
      </c>
      <c r="BW7" s="98">
        <v>4</v>
      </c>
      <c r="BX7" s="98">
        <v>3</v>
      </c>
      <c r="BY7" s="98">
        <v>1</v>
      </c>
      <c r="BZ7" s="98">
        <v>3</v>
      </c>
      <c r="CA7" s="98">
        <v>0</v>
      </c>
      <c r="CB7" s="98">
        <v>0</v>
      </c>
      <c r="CC7" s="98">
        <v>0</v>
      </c>
      <c r="CD7" s="98">
        <v>7</v>
      </c>
    </row>
    <row r="8" spans="1:82" s="98" customFormat="1" ht="16.5" customHeight="1">
      <c r="A8" s="119" t="s">
        <v>76</v>
      </c>
      <c r="B8" s="120" t="s">
        <v>115</v>
      </c>
      <c r="C8" s="120" t="s">
        <v>119</v>
      </c>
      <c r="D8" s="120" t="s">
        <v>117</v>
      </c>
      <c r="E8" s="121" t="s">
        <v>117</v>
      </c>
      <c r="F8" s="122" t="s">
        <v>118</v>
      </c>
      <c r="G8" s="123">
        <v>73</v>
      </c>
      <c r="H8" s="124">
        <v>70</v>
      </c>
      <c r="I8" s="124">
        <v>62</v>
      </c>
      <c r="J8" s="124">
        <v>0</v>
      </c>
      <c r="K8" s="124">
        <v>0</v>
      </c>
      <c r="L8" s="125">
        <v>0</v>
      </c>
      <c r="M8" s="126">
        <f t="shared" ref="M8:M25" si="0">SUM(G8:I8)</f>
        <v>205</v>
      </c>
      <c r="N8" s="126">
        <v>16</v>
      </c>
      <c r="O8" s="123">
        <v>1</v>
      </c>
      <c r="P8" s="127">
        <v>5</v>
      </c>
      <c r="Q8" s="123">
        <v>0</v>
      </c>
      <c r="R8" s="127">
        <v>0</v>
      </c>
      <c r="S8" s="123">
        <v>0</v>
      </c>
      <c r="T8" s="127">
        <v>0</v>
      </c>
      <c r="U8" s="123">
        <v>0</v>
      </c>
      <c r="V8" s="127">
        <v>0</v>
      </c>
      <c r="W8" s="123">
        <v>0</v>
      </c>
      <c r="X8" s="127">
        <v>0</v>
      </c>
      <c r="Y8" s="123">
        <v>0</v>
      </c>
      <c r="Z8" s="127">
        <v>0</v>
      </c>
      <c r="AA8" s="123">
        <v>2</v>
      </c>
      <c r="AB8" s="127">
        <v>11</v>
      </c>
      <c r="AC8" s="128">
        <v>2</v>
      </c>
      <c r="AD8" s="124">
        <v>2</v>
      </c>
      <c r="AE8" s="124">
        <v>2</v>
      </c>
      <c r="AF8" s="124">
        <v>0</v>
      </c>
      <c r="AG8" s="124">
        <v>0</v>
      </c>
      <c r="AH8" s="127">
        <v>0</v>
      </c>
      <c r="AI8" s="126">
        <v>6</v>
      </c>
      <c r="AJ8" s="126">
        <v>3</v>
      </c>
      <c r="AK8" s="128">
        <v>3</v>
      </c>
      <c r="AL8" s="124">
        <v>2</v>
      </c>
      <c r="AM8" s="124">
        <v>2</v>
      </c>
      <c r="AN8" s="124">
        <v>0</v>
      </c>
      <c r="AO8" s="124">
        <v>0</v>
      </c>
      <c r="AP8" s="127">
        <v>0</v>
      </c>
      <c r="AQ8" s="126">
        <v>7</v>
      </c>
      <c r="AR8" s="126">
        <v>3</v>
      </c>
      <c r="AS8" s="126" t="s">
        <v>117</v>
      </c>
      <c r="AT8" s="98">
        <v>0</v>
      </c>
      <c r="AU8" s="98">
        <v>0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  <c r="BI8" s="98">
        <v>0</v>
      </c>
      <c r="BJ8" s="98">
        <v>0</v>
      </c>
      <c r="BK8" s="98">
        <v>0</v>
      </c>
      <c r="BL8" s="98">
        <v>0</v>
      </c>
      <c r="BM8" s="98">
        <v>0</v>
      </c>
      <c r="BN8" s="98">
        <v>0</v>
      </c>
      <c r="BO8" s="98">
        <v>0</v>
      </c>
      <c r="BP8" s="98">
        <v>0</v>
      </c>
      <c r="BQ8" s="98">
        <v>3</v>
      </c>
      <c r="BR8" s="98">
        <v>4</v>
      </c>
      <c r="BS8" s="98">
        <v>4</v>
      </c>
      <c r="BT8" s="98">
        <v>0</v>
      </c>
      <c r="BU8" s="98">
        <v>0</v>
      </c>
      <c r="BV8" s="98">
        <v>0</v>
      </c>
      <c r="BW8" s="98">
        <v>11</v>
      </c>
      <c r="BX8" s="98">
        <v>5</v>
      </c>
      <c r="BY8" s="98">
        <v>6</v>
      </c>
      <c r="BZ8" s="98">
        <v>5</v>
      </c>
      <c r="CA8" s="98">
        <v>0</v>
      </c>
      <c r="CB8" s="98">
        <v>0</v>
      </c>
      <c r="CC8" s="98">
        <v>0</v>
      </c>
      <c r="CD8" s="98">
        <v>16</v>
      </c>
    </row>
    <row r="9" spans="1:82" s="98" customFormat="1" ht="16.5" customHeight="1">
      <c r="A9" s="119" t="s">
        <v>77</v>
      </c>
      <c r="B9" s="120" t="s">
        <v>115</v>
      </c>
      <c r="C9" s="120" t="s">
        <v>120</v>
      </c>
      <c r="D9" s="120" t="s">
        <v>117</v>
      </c>
      <c r="E9" s="121" t="s">
        <v>117</v>
      </c>
      <c r="F9" s="122" t="s">
        <v>118</v>
      </c>
      <c r="G9" s="123">
        <v>173</v>
      </c>
      <c r="H9" s="124">
        <v>156</v>
      </c>
      <c r="I9" s="124">
        <v>176</v>
      </c>
      <c r="J9" s="124">
        <v>0</v>
      </c>
      <c r="K9" s="124">
        <v>0</v>
      </c>
      <c r="L9" s="125">
        <v>0</v>
      </c>
      <c r="M9" s="126">
        <f t="shared" si="0"/>
        <v>505</v>
      </c>
      <c r="N9" s="126">
        <v>23</v>
      </c>
      <c r="O9" s="123">
        <v>2</v>
      </c>
      <c r="P9" s="127">
        <v>10</v>
      </c>
      <c r="Q9" s="123">
        <v>1</v>
      </c>
      <c r="R9" s="127">
        <v>1</v>
      </c>
      <c r="S9" s="123">
        <v>0</v>
      </c>
      <c r="T9" s="127">
        <v>0</v>
      </c>
      <c r="U9" s="123">
        <v>0</v>
      </c>
      <c r="V9" s="127">
        <v>0</v>
      </c>
      <c r="W9" s="123">
        <v>0</v>
      </c>
      <c r="X9" s="127">
        <v>0</v>
      </c>
      <c r="Y9" s="123">
        <v>0</v>
      </c>
      <c r="Z9" s="127">
        <v>0</v>
      </c>
      <c r="AA9" s="123">
        <v>2</v>
      </c>
      <c r="AB9" s="127">
        <v>12</v>
      </c>
      <c r="AC9" s="128">
        <v>5</v>
      </c>
      <c r="AD9" s="124">
        <v>4</v>
      </c>
      <c r="AE9" s="124">
        <v>5</v>
      </c>
      <c r="AF9" s="124">
        <v>0</v>
      </c>
      <c r="AG9" s="124">
        <v>0</v>
      </c>
      <c r="AH9" s="127">
        <v>0</v>
      </c>
      <c r="AI9" s="126">
        <v>14</v>
      </c>
      <c r="AJ9" s="126">
        <v>5</v>
      </c>
      <c r="AK9" s="128">
        <v>5</v>
      </c>
      <c r="AL9" s="124">
        <v>4</v>
      </c>
      <c r="AM9" s="124">
        <v>5</v>
      </c>
      <c r="AN9" s="124">
        <v>0</v>
      </c>
      <c r="AO9" s="124">
        <v>0</v>
      </c>
      <c r="AP9" s="127">
        <v>0</v>
      </c>
      <c r="AQ9" s="126">
        <v>14</v>
      </c>
      <c r="AR9" s="126">
        <v>5</v>
      </c>
      <c r="AS9" s="126" t="s">
        <v>117</v>
      </c>
      <c r="AT9" s="98">
        <v>0</v>
      </c>
      <c r="AU9" s="98">
        <v>0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  <c r="BI9" s="98">
        <v>0</v>
      </c>
      <c r="BJ9" s="98">
        <v>0</v>
      </c>
      <c r="BK9" s="98">
        <v>0</v>
      </c>
      <c r="BL9" s="98">
        <v>0</v>
      </c>
      <c r="BM9" s="98">
        <v>0</v>
      </c>
      <c r="BN9" s="98">
        <v>0</v>
      </c>
      <c r="BO9" s="98">
        <v>0</v>
      </c>
      <c r="BP9" s="98">
        <v>0</v>
      </c>
      <c r="BQ9" s="98">
        <v>4</v>
      </c>
      <c r="BR9" s="98">
        <v>3</v>
      </c>
      <c r="BS9" s="98">
        <v>5</v>
      </c>
      <c r="BT9" s="98">
        <v>0</v>
      </c>
      <c r="BU9" s="98">
        <v>0</v>
      </c>
      <c r="BV9" s="98">
        <v>0</v>
      </c>
      <c r="BW9" s="98">
        <v>12</v>
      </c>
      <c r="BX9" s="98">
        <v>7</v>
      </c>
      <c r="BY9" s="98">
        <v>7</v>
      </c>
      <c r="BZ9" s="98">
        <v>9</v>
      </c>
      <c r="CA9" s="98">
        <v>0</v>
      </c>
      <c r="CB9" s="98">
        <v>0</v>
      </c>
      <c r="CC9" s="98">
        <v>0</v>
      </c>
      <c r="CD9" s="98">
        <v>23</v>
      </c>
    </row>
    <row r="10" spans="1:82" s="98" customFormat="1" ht="16.5" customHeight="1">
      <c r="A10" s="119" t="s">
        <v>78</v>
      </c>
      <c r="B10" s="120" t="s">
        <v>115</v>
      </c>
      <c r="C10" s="120" t="s">
        <v>121</v>
      </c>
      <c r="D10" s="120" t="s">
        <v>117</v>
      </c>
      <c r="E10" s="121" t="s">
        <v>117</v>
      </c>
      <c r="F10" s="122" t="s">
        <v>118</v>
      </c>
      <c r="G10" s="123">
        <v>59</v>
      </c>
      <c r="H10" s="124">
        <v>67</v>
      </c>
      <c r="I10" s="124">
        <v>73</v>
      </c>
      <c r="J10" s="124">
        <v>0</v>
      </c>
      <c r="K10" s="124">
        <v>0</v>
      </c>
      <c r="L10" s="125">
        <v>0</v>
      </c>
      <c r="M10" s="126">
        <f t="shared" si="0"/>
        <v>199</v>
      </c>
      <c r="N10" s="126">
        <v>23</v>
      </c>
      <c r="O10" s="123">
        <v>2</v>
      </c>
      <c r="P10" s="127">
        <v>10</v>
      </c>
      <c r="Q10" s="123">
        <v>0</v>
      </c>
      <c r="R10" s="127">
        <v>0</v>
      </c>
      <c r="S10" s="123">
        <v>0</v>
      </c>
      <c r="T10" s="127">
        <v>0</v>
      </c>
      <c r="U10" s="123">
        <v>0</v>
      </c>
      <c r="V10" s="127">
        <v>0</v>
      </c>
      <c r="W10" s="123">
        <v>0</v>
      </c>
      <c r="X10" s="127">
        <v>0</v>
      </c>
      <c r="Y10" s="123">
        <v>0</v>
      </c>
      <c r="Z10" s="127">
        <v>0</v>
      </c>
      <c r="AA10" s="123">
        <v>2</v>
      </c>
      <c r="AB10" s="127">
        <v>13</v>
      </c>
      <c r="AC10" s="128">
        <v>2</v>
      </c>
      <c r="AD10" s="124">
        <v>2</v>
      </c>
      <c r="AE10" s="124">
        <v>2</v>
      </c>
      <c r="AF10" s="124">
        <v>0</v>
      </c>
      <c r="AG10" s="124">
        <v>0</v>
      </c>
      <c r="AH10" s="127">
        <v>0</v>
      </c>
      <c r="AI10" s="126">
        <v>6</v>
      </c>
      <c r="AJ10" s="126">
        <v>4</v>
      </c>
      <c r="AK10" s="128">
        <v>2</v>
      </c>
      <c r="AL10" s="124">
        <v>2</v>
      </c>
      <c r="AM10" s="124">
        <v>2</v>
      </c>
      <c r="AN10" s="124">
        <v>0</v>
      </c>
      <c r="AO10" s="124">
        <v>0</v>
      </c>
      <c r="AP10" s="127">
        <v>0</v>
      </c>
      <c r="AQ10" s="126">
        <v>6</v>
      </c>
      <c r="AR10" s="126">
        <v>4</v>
      </c>
      <c r="AS10" s="126" t="s">
        <v>117</v>
      </c>
      <c r="AT10" s="98">
        <v>0</v>
      </c>
      <c r="AU10" s="98">
        <v>0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  <c r="BI10" s="98">
        <v>0</v>
      </c>
      <c r="BJ10" s="98">
        <v>0</v>
      </c>
      <c r="BK10" s="98">
        <v>0</v>
      </c>
      <c r="BL10" s="98">
        <v>0</v>
      </c>
      <c r="BM10" s="98">
        <v>0</v>
      </c>
      <c r="BN10" s="98">
        <v>0</v>
      </c>
      <c r="BO10" s="98">
        <v>0</v>
      </c>
      <c r="BP10" s="98">
        <v>0</v>
      </c>
      <c r="BQ10" s="98">
        <v>6</v>
      </c>
      <c r="BR10" s="98">
        <v>5</v>
      </c>
      <c r="BS10" s="98">
        <v>2</v>
      </c>
      <c r="BT10" s="98">
        <v>0</v>
      </c>
      <c r="BU10" s="98">
        <v>0</v>
      </c>
      <c r="BV10" s="98">
        <v>0</v>
      </c>
      <c r="BW10" s="98">
        <v>13</v>
      </c>
      <c r="BX10" s="98">
        <v>12</v>
      </c>
      <c r="BY10" s="98">
        <v>9</v>
      </c>
      <c r="BZ10" s="98">
        <v>2</v>
      </c>
      <c r="CA10" s="98">
        <v>0</v>
      </c>
      <c r="CB10" s="98">
        <v>0</v>
      </c>
      <c r="CC10" s="98">
        <v>0</v>
      </c>
      <c r="CD10" s="98">
        <v>23</v>
      </c>
    </row>
    <row r="11" spans="1:82" s="98" customFormat="1" ht="16.5" customHeight="1">
      <c r="A11" s="119" t="s">
        <v>79</v>
      </c>
      <c r="B11" s="120" t="s">
        <v>115</v>
      </c>
      <c r="C11" s="120" t="s">
        <v>122</v>
      </c>
      <c r="D11" s="120" t="s">
        <v>117</v>
      </c>
      <c r="E11" s="121" t="s">
        <v>117</v>
      </c>
      <c r="F11" s="122" t="s">
        <v>118</v>
      </c>
      <c r="G11" s="123">
        <v>77</v>
      </c>
      <c r="H11" s="124">
        <v>99</v>
      </c>
      <c r="I11" s="124">
        <v>99</v>
      </c>
      <c r="J11" s="124">
        <v>0</v>
      </c>
      <c r="K11" s="124">
        <v>0</v>
      </c>
      <c r="L11" s="125">
        <v>0</v>
      </c>
      <c r="M11" s="126">
        <f t="shared" si="0"/>
        <v>275</v>
      </c>
      <c r="N11" s="126">
        <v>20</v>
      </c>
      <c r="O11" s="123">
        <v>2</v>
      </c>
      <c r="P11" s="127">
        <v>12</v>
      </c>
      <c r="Q11" s="123">
        <v>0</v>
      </c>
      <c r="R11" s="127">
        <v>0</v>
      </c>
      <c r="S11" s="123">
        <v>0</v>
      </c>
      <c r="T11" s="127">
        <v>0</v>
      </c>
      <c r="U11" s="123">
        <v>0</v>
      </c>
      <c r="V11" s="127">
        <v>0</v>
      </c>
      <c r="W11" s="123">
        <v>0</v>
      </c>
      <c r="X11" s="127">
        <v>0</v>
      </c>
      <c r="Y11" s="123">
        <v>0</v>
      </c>
      <c r="Z11" s="127">
        <v>0</v>
      </c>
      <c r="AA11" s="123">
        <v>1</v>
      </c>
      <c r="AB11" s="127">
        <v>8</v>
      </c>
      <c r="AC11" s="128">
        <v>2</v>
      </c>
      <c r="AD11" s="124">
        <v>3</v>
      </c>
      <c r="AE11" s="124">
        <v>3</v>
      </c>
      <c r="AF11" s="124">
        <v>0</v>
      </c>
      <c r="AG11" s="124">
        <v>0</v>
      </c>
      <c r="AH11" s="127">
        <v>0</v>
      </c>
      <c r="AI11" s="126">
        <v>8</v>
      </c>
      <c r="AJ11" s="126">
        <v>3</v>
      </c>
      <c r="AK11" s="128">
        <v>3</v>
      </c>
      <c r="AL11" s="124">
        <v>3</v>
      </c>
      <c r="AM11" s="124">
        <v>3</v>
      </c>
      <c r="AN11" s="124">
        <v>0</v>
      </c>
      <c r="AO11" s="124">
        <v>0</v>
      </c>
      <c r="AP11" s="127">
        <v>0</v>
      </c>
      <c r="AQ11" s="126">
        <v>9</v>
      </c>
      <c r="AR11" s="126">
        <v>3</v>
      </c>
      <c r="AS11" s="126" t="s">
        <v>117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  <c r="BI11" s="98">
        <v>0</v>
      </c>
      <c r="BJ11" s="98">
        <v>0</v>
      </c>
      <c r="BK11" s="98">
        <v>0</v>
      </c>
      <c r="BL11" s="98">
        <v>0</v>
      </c>
      <c r="BM11" s="98">
        <v>0</v>
      </c>
      <c r="BN11" s="98">
        <v>0</v>
      </c>
      <c r="BO11" s="98">
        <v>0</v>
      </c>
      <c r="BP11" s="98">
        <v>0</v>
      </c>
      <c r="BQ11" s="98">
        <v>2</v>
      </c>
      <c r="BR11" s="98">
        <v>2</v>
      </c>
      <c r="BS11" s="98">
        <v>4</v>
      </c>
      <c r="BT11" s="98">
        <v>0</v>
      </c>
      <c r="BU11" s="98">
        <v>0</v>
      </c>
      <c r="BV11" s="98">
        <v>0</v>
      </c>
      <c r="BW11" s="98">
        <v>8</v>
      </c>
      <c r="BX11" s="98">
        <v>8</v>
      </c>
      <c r="BY11" s="98">
        <v>4</v>
      </c>
      <c r="BZ11" s="98">
        <v>8</v>
      </c>
      <c r="CA11" s="98">
        <v>0</v>
      </c>
      <c r="CB11" s="98">
        <v>0</v>
      </c>
      <c r="CC11" s="98">
        <v>0</v>
      </c>
      <c r="CD11" s="98">
        <v>20</v>
      </c>
    </row>
    <row r="12" spans="1:82" s="98" customFormat="1" ht="16.5" customHeight="1">
      <c r="A12" s="119" t="s">
        <v>80</v>
      </c>
      <c r="B12" s="120" t="s">
        <v>115</v>
      </c>
      <c r="C12" s="120" t="s">
        <v>123</v>
      </c>
      <c r="D12" s="120" t="s">
        <v>117</v>
      </c>
      <c r="E12" s="121" t="s">
        <v>117</v>
      </c>
      <c r="F12" s="122" t="s">
        <v>118</v>
      </c>
      <c r="G12" s="123">
        <v>68</v>
      </c>
      <c r="H12" s="124">
        <v>86</v>
      </c>
      <c r="I12" s="124">
        <v>90</v>
      </c>
      <c r="J12" s="124">
        <v>0</v>
      </c>
      <c r="K12" s="124">
        <v>0</v>
      </c>
      <c r="L12" s="125">
        <v>0</v>
      </c>
      <c r="M12" s="126">
        <f t="shared" si="0"/>
        <v>244</v>
      </c>
      <c r="N12" s="126">
        <v>7</v>
      </c>
      <c r="O12" s="123">
        <v>1</v>
      </c>
      <c r="P12" s="127">
        <v>6</v>
      </c>
      <c r="Q12" s="123">
        <v>0</v>
      </c>
      <c r="R12" s="127">
        <v>0</v>
      </c>
      <c r="S12" s="123">
        <v>0</v>
      </c>
      <c r="T12" s="127">
        <v>0</v>
      </c>
      <c r="U12" s="123">
        <v>0</v>
      </c>
      <c r="V12" s="127">
        <v>0</v>
      </c>
      <c r="W12" s="123">
        <v>0</v>
      </c>
      <c r="X12" s="127">
        <v>0</v>
      </c>
      <c r="Y12" s="123">
        <v>0</v>
      </c>
      <c r="Z12" s="127">
        <v>0</v>
      </c>
      <c r="AA12" s="123">
        <v>1</v>
      </c>
      <c r="AB12" s="127">
        <v>1</v>
      </c>
      <c r="AC12" s="128">
        <v>2</v>
      </c>
      <c r="AD12" s="124">
        <v>3</v>
      </c>
      <c r="AE12" s="124">
        <v>3</v>
      </c>
      <c r="AF12" s="124">
        <v>0</v>
      </c>
      <c r="AG12" s="124">
        <v>0</v>
      </c>
      <c r="AH12" s="127">
        <v>0</v>
      </c>
      <c r="AI12" s="126">
        <v>8</v>
      </c>
      <c r="AJ12" s="126">
        <v>2</v>
      </c>
      <c r="AK12" s="128">
        <v>2</v>
      </c>
      <c r="AL12" s="124">
        <v>3</v>
      </c>
      <c r="AM12" s="124">
        <v>3</v>
      </c>
      <c r="AN12" s="124">
        <v>0</v>
      </c>
      <c r="AO12" s="124">
        <v>0</v>
      </c>
      <c r="AP12" s="127">
        <v>0</v>
      </c>
      <c r="AQ12" s="126">
        <v>8</v>
      </c>
      <c r="AR12" s="126">
        <v>2</v>
      </c>
      <c r="AS12" s="126" t="s">
        <v>117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  <c r="BI12" s="98">
        <v>0</v>
      </c>
      <c r="BJ12" s="98">
        <v>0</v>
      </c>
      <c r="BK12" s="98">
        <v>0</v>
      </c>
      <c r="BL12" s="98">
        <v>0</v>
      </c>
      <c r="BM12" s="98">
        <v>0</v>
      </c>
      <c r="BN12" s="98">
        <v>0</v>
      </c>
      <c r="BO12" s="98">
        <v>0</v>
      </c>
      <c r="BP12" s="98">
        <v>0</v>
      </c>
      <c r="BQ12" s="98">
        <v>0</v>
      </c>
      <c r="BR12" s="98">
        <v>0</v>
      </c>
      <c r="BS12" s="98">
        <v>1</v>
      </c>
      <c r="BT12" s="98">
        <v>0</v>
      </c>
      <c r="BU12" s="98">
        <v>0</v>
      </c>
      <c r="BV12" s="98">
        <v>0</v>
      </c>
      <c r="BW12" s="98">
        <v>1</v>
      </c>
      <c r="BX12" s="98">
        <v>2</v>
      </c>
      <c r="BY12" s="98">
        <v>3</v>
      </c>
      <c r="BZ12" s="98">
        <v>2</v>
      </c>
      <c r="CA12" s="98">
        <v>0</v>
      </c>
      <c r="CB12" s="98">
        <v>0</v>
      </c>
      <c r="CC12" s="98">
        <v>0</v>
      </c>
      <c r="CD12" s="98">
        <v>7</v>
      </c>
    </row>
    <row r="13" spans="1:82" s="98" customFormat="1" ht="16.5" customHeight="1">
      <c r="A13" s="119" t="s">
        <v>81</v>
      </c>
      <c r="B13" s="120" t="s">
        <v>115</v>
      </c>
      <c r="C13" s="120" t="s">
        <v>124</v>
      </c>
      <c r="D13" s="120" t="s">
        <v>117</v>
      </c>
      <c r="E13" s="121" t="s">
        <v>117</v>
      </c>
      <c r="F13" s="122" t="s">
        <v>118</v>
      </c>
      <c r="G13" s="123">
        <v>16</v>
      </c>
      <c r="H13" s="124">
        <v>24</v>
      </c>
      <c r="I13" s="124">
        <v>20</v>
      </c>
      <c r="J13" s="124">
        <v>0</v>
      </c>
      <c r="K13" s="124">
        <v>0</v>
      </c>
      <c r="L13" s="125">
        <v>0</v>
      </c>
      <c r="M13" s="126">
        <f t="shared" si="0"/>
        <v>60</v>
      </c>
      <c r="N13" s="126">
        <v>5</v>
      </c>
      <c r="O13" s="123">
        <v>1</v>
      </c>
      <c r="P13" s="127">
        <v>4</v>
      </c>
      <c r="Q13" s="123">
        <v>0</v>
      </c>
      <c r="R13" s="127">
        <v>0</v>
      </c>
      <c r="S13" s="123"/>
      <c r="T13" s="127">
        <v>0</v>
      </c>
      <c r="U13" s="123">
        <v>0</v>
      </c>
      <c r="V13" s="127">
        <v>0</v>
      </c>
      <c r="W13" s="123">
        <v>0</v>
      </c>
      <c r="X13" s="127">
        <v>0</v>
      </c>
      <c r="Y13" s="123">
        <v>0</v>
      </c>
      <c r="Z13" s="127">
        <v>0</v>
      </c>
      <c r="AA13" s="123">
        <v>1</v>
      </c>
      <c r="AB13" s="127">
        <v>1</v>
      </c>
      <c r="AC13" s="128">
        <v>1</v>
      </c>
      <c r="AD13" s="124">
        <v>1</v>
      </c>
      <c r="AE13" s="124">
        <v>1</v>
      </c>
      <c r="AF13" s="124">
        <v>0</v>
      </c>
      <c r="AG13" s="124">
        <v>0</v>
      </c>
      <c r="AH13" s="127">
        <v>0</v>
      </c>
      <c r="AI13" s="126">
        <v>3</v>
      </c>
      <c r="AJ13" s="126">
        <v>2</v>
      </c>
      <c r="AK13" s="128">
        <v>1</v>
      </c>
      <c r="AL13" s="124">
        <v>1</v>
      </c>
      <c r="AM13" s="124">
        <v>1</v>
      </c>
      <c r="AN13" s="124">
        <v>0</v>
      </c>
      <c r="AO13" s="124">
        <v>0</v>
      </c>
      <c r="AP13" s="127">
        <v>0</v>
      </c>
      <c r="AQ13" s="126">
        <v>3</v>
      </c>
      <c r="AR13" s="126">
        <v>2</v>
      </c>
      <c r="AS13" s="126" t="s">
        <v>117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  <c r="BI13" s="98">
        <v>0</v>
      </c>
      <c r="BJ13" s="98">
        <v>0</v>
      </c>
      <c r="BK13" s="98">
        <v>0</v>
      </c>
      <c r="BL13" s="98">
        <v>0</v>
      </c>
      <c r="BM13" s="98">
        <v>0</v>
      </c>
      <c r="BN13" s="98">
        <v>0</v>
      </c>
      <c r="BO13" s="98">
        <v>0</v>
      </c>
      <c r="BP13" s="98">
        <v>0</v>
      </c>
      <c r="BQ13" s="98">
        <v>0</v>
      </c>
      <c r="BR13" s="98">
        <v>1</v>
      </c>
      <c r="BS13" s="98">
        <v>0</v>
      </c>
      <c r="BT13" s="98">
        <v>0</v>
      </c>
      <c r="BU13" s="98">
        <v>0</v>
      </c>
      <c r="BV13" s="98">
        <v>0</v>
      </c>
      <c r="BW13" s="98">
        <v>1</v>
      </c>
      <c r="BX13" s="98">
        <v>2</v>
      </c>
      <c r="BY13" s="98">
        <v>1</v>
      </c>
      <c r="BZ13" s="98">
        <v>2</v>
      </c>
      <c r="CA13" s="98">
        <v>0</v>
      </c>
      <c r="CB13" s="98">
        <v>0</v>
      </c>
      <c r="CC13" s="98">
        <v>0</v>
      </c>
      <c r="CD13" s="98">
        <v>5</v>
      </c>
    </row>
    <row r="14" spans="1:82" s="98" customFormat="1" ht="16.5" customHeight="1">
      <c r="A14" s="119" t="s">
        <v>82</v>
      </c>
      <c r="B14" s="120" t="s">
        <v>115</v>
      </c>
      <c r="C14" s="120" t="s">
        <v>125</v>
      </c>
      <c r="D14" s="120" t="s">
        <v>126</v>
      </c>
      <c r="E14" s="121" t="s">
        <v>127</v>
      </c>
      <c r="F14" s="122" t="s">
        <v>118</v>
      </c>
      <c r="G14" s="123">
        <v>2</v>
      </c>
      <c r="H14" s="124">
        <v>2</v>
      </c>
      <c r="I14" s="124">
        <v>4</v>
      </c>
      <c r="J14" s="124">
        <v>0</v>
      </c>
      <c r="K14" s="124">
        <v>0</v>
      </c>
      <c r="L14" s="125">
        <v>0</v>
      </c>
      <c r="M14" s="126">
        <f t="shared" si="0"/>
        <v>8</v>
      </c>
      <c r="N14" s="126">
        <v>9</v>
      </c>
      <c r="O14" s="123">
        <v>1</v>
      </c>
      <c r="P14" s="127">
        <v>5</v>
      </c>
      <c r="Q14" s="123">
        <v>0</v>
      </c>
      <c r="R14" s="127">
        <v>0</v>
      </c>
      <c r="S14" s="123">
        <v>0</v>
      </c>
      <c r="T14" s="127">
        <v>0</v>
      </c>
      <c r="U14" s="123">
        <v>0</v>
      </c>
      <c r="V14" s="127">
        <v>0</v>
      </c>
      <c r="W14" s="123">
        <v>0</v>
      </c>
      <c r="X14" s="127">
        <v>0</v>
      </c>
      <c r="Y14" s="123">
        <v>0</v>
      </c>
      <c r="Z14" s="127">
        <v>0</v>
      </c>
      <c r="AA14" s="123">
        <v>1</v>
      </c>
      <c r="AB14" s="127">
        <v>4</v>
      </c>
      <c r="AC14" s="128">
        <v>1</v>
      </c>
      <c r="AD14" s="124" t="s">
        <v>117</v>
      </c>
      <c r="AE14" s="124">
        <v>1</v>
      </c>
      <c r="AF14" s="124">
        <v>0</v>
      </c>
      <c r="AG14" s="124">
        <v>0</v>
      </c>
      <c r="AH14" s="127">
        <v>0</v>
      </c>
      <c r="AI14" s="126">
        <v>2</v>
      </c>
      <c r="AJ14" s="126">
        <v>2</v>
      </c>
      <c r="AK14" s="128">
        <v>1</v>
      </c>
      <c r="AL14" s="124">
        <v>0</v>
      </c>
      <c r="AM14" s="124">
        <v>1</v>
      </c>
      <c r="AN14" s="124">
        <v>0</v>
      </c>
      <c r="AO14" s="124">
        <v>0</v>
      </c>
      <c r="AP14" s="127">
        <v>0</v>
      </c>
      <c r="AQ14" s="126">
        <v>2</v>
      </c>
      <c r="AR14" s="126">
        <v>2</v>
      </c>
      <c r="AS14" s="126">
        <v>1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  <c r="BI14" s="98">
        <v>0</v>
      </c>
      <c r="BJ14" s="98">
        <v>0</v>
      </c>
      <c r="BK14" s="98">
        <v>0</v>
      </c>
      <c r="BL14" s="98">
        <v>0</v>
      </c>
      <c r="BM14" s="98">
        <v>0</v>
      </c>
      <c r="BN14" s="98">
        <v>0</v>
      </c>
      <c r="BO14" s="98">
        <v>0</v>
      </c>
      <c r="BP14" s="98">
        <v>0</v>
      </c>
      <c r="BQ14" s="98">
        <v>1</v>
      </c>
      <c r="BR14" s="98">
        <v>0</v>
      </c>
      <c r="BS14" s="98">
        <v>3</v>
      </c>
      <c r="BT14" s="98">
        <v>0</v>
      </c>
      <c r="BU14" s="98">
        <v>0</v>
      </c>
      <c r="BV14" s="98">
        <v>0</v>
      </c>
      <c r="BW14" s="98">
        <v>4</v>
      </c>
      <c r="BX14" s="98">
        <v>2</v>
      </c>
      <c r="BY14" s="98">
        <v>3</v>
      </c>
      <c r="BZ14" s="98">
        <v>4</v>
      </c>
      <c r="CA14" s="98">
        <v>0</v>
      </c>
      <c r="CB14" s="98">
        <v>0</v>
      </c>
      <c r="CC14" s="98">
        <v>0</v>
      </c>
      <c r="CD14" s="98">
        <v>9</v>
      </c>
    </row>
    <row r="15" spans="1:82" s="98" customFormat="1" ht="16.5" customHeight="1">
      <c r="A15" s="119" t="s">
        <v>83</v>
      </c>
      <c r="B15" s="120" t="s">
        <v>115</v>
      </c>
      <c r="C15" s="120" t="s">
        <v>128</v>
      </c>
      <c r="D15" s="120" t="s">
        <v>117</v>
      </c>
      <c r="E15" s="121" t="s">
        <v>117</v>
      </c>
      <c r="F15" s="122" t="s">
        <v>118</v>
      </c>
      <c r="G15" s="123">
        <v>12</v>
      </c>
      <c r="H15" s="124">
        <v>9</v>
      </c>
      <c r="I15" s="124">
        <v>5</v>
      </c>
      <c r="J15" s="124">
        <v>0</v>
      </c>
      <c r="K15" s="124">
        <v>0</v>
      </c>
      <c r="L15" s="125">
        <v>0</v>
      </c>
      <c r="M15" s="126">
        <f t="shared" si="0"/>
        <v>26</v>
      </c>
      <c r="N15" s="126">
        <v>4</v>
      </c>
      <c r="O15" s="123">
        <v>0</v>
      </c>
      <c r="P15" s="127">
        <v>0</v>
      </c>
      <c r="Q15" s="123">
        <v>0</v>
      </c>
      <c r="R15" s="127">
        <v>0</v>
      </c>
      <c r="S15" s="123">
        <v>0</v>
      </c>
      <c r="T15" s="127">
        <v>0</v>
      </c>
      <c r="U15" s="123">
        <v>0</v>
      </c>
      <c r="V15" s="127">
        <v>0</v>
      </c>
      <c r="W15" s="123">
        <v>0</v>
      </c>
      <c r="X15" s="127">
        <v>0</v>
      </c>
      <c r="Y15" s="123">
        <v>0</v>
      </c>
      <c r="Z15" s="127">
        <v>0</v>
      </c>
      <c r="AA15" s="123">
        <v>1</v>
      </c>
      <c r="AB15" s="127">
        <v>4</v>
      </c>
      <c r="AC15" s="128">
        <v>1</v>
      </c>
      <c r="AD15" s="124">
        <v>1</v>
      </c>
      <c r="AE15" s="124">
        <v>1</v>
      </c>
      <c r="AF15" s="124">
        <v>0</v>
      </c>
      <c r="AG15" s="124">
        <v>0</v>
      </c>
      <c r="AH15" s="127">
        <v>0</v>
      </c>
      <c r="AI15" s="126">
        <v>3</v>
      </c>
      <c r="AJ15" s="126">
        <v>1</v>
      </c>
      <c r="AK15" s="128">
        <v>1</v>
      </c>
      <c r="AL15" s="124">
        <v>1</v>
      </c>
      <c r="AM15" s="124">
        <v>1</v>
      </c>
      <c r="AN15" s="124">
        <v>0</v>
      </c>
      <c r="AO15" s="124">
        <v>0</v>
      </c>
      <c r="AP15" s="127">
        <v>0</v>
      </c>
      <c r="AQ15" s="126">
        <v>3</v>
      </c>
      <c r="AR15" s="126">
        <v>1</v>
      </c>
      <c r="AS15" s="126" t="s">
        <v>117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  <c r="BI15" s="98">
        <v>0</v>
      </c>
      <c r="BJ15" s="98">
        <v>0</v>
      </c>
      <c r="BK15" s="98">
        <v>0</v>
      </c>
      <c r="BL15" s="98">
        <v>0</v>
      </c>
      <c r="BM15" s="98">
        <v>0</v>
      </c>
      <c r="BN15" s="98">
        <v>0</v>
      </c>
      <c r="BO15" s="98">
        <v>0</v>
      </c>
      <c r="BP15" s="98">
        <v>0</v>
      </c>
      <c r="BQ15" s="98">
        <v>1</v>
      </c>
      <c r="BR15" s="98">
        <v>3</v>
      </c>
      <c r="BS15" s="98">
        <v>0</v>
      </c>
      <c r="BT15" s="98">
        <v>0</v>
      </c>
      <c r="BU15" s="98">
        <v>0</v>
      </c>
      <c r="BV15" s="98">
        <v>0</v>
      </c>
      <c r="BW15" s="98">
        <v>4</v>
      </c>
      <c r="BX15" s="98">
        <v>1</v>
      </c>
      <c r="BY15" s="98">
        <v>3</v>
      </c>
      <c r="BZ15" s="98">
        <v>0</v>
      </c>
      <c r="CA15" s="98">
        <v>0</v>
      </c>
      <c r="CB15" s="98">
        <v>0</v>
      </c>
      <c r="CC15" s="98">
        <v>0</v>
      </c>
      <c r="CD15" s="98">
        <v>4</v>
      </c>
    </row>
    <row r="16" spans="1:82" s="98" customFormat="1" ht="16.5" customHeight="1">
      <c r="A16" s="119" t="s">
        <v>84</v>
      </c>
      <c r="B16" s="120" t="s">
        <v>115</v>
      </c>
      <c r="C16" s="120" t="s">
        <v>129</v>
      </c>
      <c r="D16" s="120" t="s">
        <v>117</v>
      </c>
      <c r="E16" s="121" t="s">
        <v>117</v>
      </c>
      <c r="F16" s="122" t="s">
        <v>118</v>
      </c>
      <c r="G16" s="123">
        <v>79</v>
      </c>
      <c r="H16" s="124">
        <v>87</v>
      </c>
      <c r="I16" s="124">
        <v>81</v>
      </c>
      <c r="J16" s="124">
        <v>0</v>
      </c>
      <c r="K16" s="124">
        <v>0</v>
      </c>
      <c r="L16" s="125">
        <v>0</v>
      </c>
      <c r="M16" s="126">
        <f t="shared" si="0"/>
        <v>247</v>
      </c>
      <c r="N16" s="126">
        <v>19</v>
      </c>
      <c r="O16" s="123">
        <v>2</v>
      </c>
      <c r="P16" s="127">
        <v>11</v>
      </c>
      <c r="Q16" s="123">
        <v>0</v>
      </c>
      <c r="R16" s="127">
        <v>0</v>
      </c>
      <c r="S16" s="123">
        <v>0</v>
      </c>
      <c r="T16" s="127">
        <v>0</v>
      </c>
      <c r="U16" s="123">
        <v>0</v>
      </c>
      <c r="V16" s="127">
        <v>0</v>
      </c>
      <c r="W16" s="123">
        <v>0</v>
      </c>
      <c r="X16" s="127">
        <v>0</v>
      </c>
      <c r="Y16" s="123">
        <v>0</v>
      </c>
      <c r="Z16" s="127">
        <v>0</v>
      </c>
      <c r="AA16" s="123">
        <v>1</v>
      </c>
      <c r="AB16" s="127">
        <v>8</v>
      </c>
      <c r="AC16" s="128">
        <v>2</v>
      </c>
      <c r="AD16" s="124">
        <v>3</v>
      </c>
      <c r="AE16" s="124">
        <v>3</v>
      </c>
      <c r="AF16" s="124">
        <v>0</v>
      </c>
      <c r="AG16" s="124">
        <v>0</v>
      </c>
      <c r="AH16" s="127">
        <v>0</v>
      </c>
      <c r="AI16" s="126">
        <v>8</v>
      </c>
      <c r="AJ16" s="126">
        <v>3</v>
      </c>
      <c r="AK16" s="128">
        <v>3</v>
      </c>
      <c r="AL16" s="124">
        <v>3</v>
      </c>
      <c r="AM16" s="124">
        <v>3</v>
      </c>
      <c r="AN16" s="124">
        <v>0</v>
      </c>
      <c r="AO16" s="124">
        <v>0</v>
      </c>
      <c r="AP16" s="127">
        <v>0</v>
      </c>
      <c r="AQ16" s="126">
        <v>9</v>
      </c>
      <c r="AR16" s="126">
        <v>3</v>
      </c>
      <c r="AS16" s="126" t="s">
        <v>117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  <c r="BI16" s="98">
        <v>0</v>
      </c>
      <c r="BJ16" s="98">
        <v>0</v>
      </c>
      <c r="BK16" s="98">
        <v>0</v>
      </c>
      <c r="BL16" s="98">
        <v>0</v>
      </c>
      <c r="BM16" s="98">
        <v>0</v>
      </c>
      <c r="BN16" s="98">
        <v>0</v>
      </c>
      <c r="BO16" s="98">
        <v>0</v>
      </c>
      <c r="BP16" s="98">
        <v>0</v>
      </c>
      <c r="BQ16" s="98">
        <v>5</v>
      </c>
      <c r="BR16" s="98">
        <v>2</v>
      </c>
      <c r="BS16" s="98">
        <v>1</v>
      </c>
      <c r="BT16" s="98">
        <v>0</v>
      </c>
      <c r="BU16" s="98">
        <v>0</v>
      </c>
      <c r="BV16" s="98">
        <v>0</v>
      </c>
      <c r="BW16" s="98">
        <v>8</v>
      </c>
      <c r="BX16" s="98">
        <v>8</v>
      </c>
      <c r="BY16" s="98">
        <v>6</v>
      </c>
      <c r="BZ16" s="98">
        <v>5</v>
      </c>
      <c r="CA16" s="98">
        <v>0</v>
      </c>
      <c r="CB16" s="98">
        <v>0</v>
      </c>
      <c r="CC16" s="98">
        <v>0</v>
      </c>
      <c r="CD16" s="98">
        <v>19</v>
      </c>
    </row>
    <row r="17" spans="1:82" s="98" customFormat="1" ht="16.5" customHeight="1">
      <c r="A17" s="119" t="s">
        <v>85</v>
      </c>
      <c r="B17" s="120" t="s">
        <v>115</v>
      </c>
      <c r="C17" s="120" t="s">
        <v>130</v>
      </c>
      <c r="D17" s="120" t="s">
        <v>117</v>
      </c>
      <c r="E17" s="121" t="s">
        <v>117</v>
      </c>
      <c r="F17" s="122" t="s">
        <v>118</v>
      </c>
      <c r="G17" s="123">
        <v>149</v>
      </c>
      <c r="H17" s="124">
        <v>181</v>
      </c>
      <c r="I17" s="124">
        <v>174</v>
      </c>
      <c r="J17" s="124">
        <v>0</v>
      </c>
      <c r="K17" s="124">
        <v>0</v>
      </c>
      <c r="L17" s="125">
        <v>0</v>
      </c>
      <c r="M17" s="126">
        <f t="shared" si="0"/>
        <v>504</v>
      </c>
      <c r="N17" s="126">
        <v>14</v>
      </c>
      <c r="O17" s="123">
        <v>1</v>
      </c>
      <c r="P17" s="127">
        <v>5</v>
      </c>
      <c r="Q17" s="123">
        <v>0</v>
      </c>
      <c r="R17" s="127">
        <v>0</v>
      </c>
      <c r="S17" s="123">
        <v>0</v>
      </c>
      <c r="T17" s="127">
        <v>0</v>
      </c>
      <c r="U17" s="123">
        <v>0</v>
      </c>
      <c r="V17" s="127">
        <v>0</v>
      </c>
      <c r="W17" s="123">
        <v>0</v>
      </c>
      <c r="X17" s="127">
        <v>0</v>
      </c>
      <c r="Y17" s="123">
        <v>0</v>
      </c>
      <c r="Z17" s="127">
        <v>0</v>
      </c>
      <c r="AA17" s="123">
        <v>2</v>
      </c>
      <c r="AB17" s="127">
        <v>9</v>
      </c>
      <c r="AC17" s="128">
        <v>4</v>
      </c>
      <c r="AD17" s="124">
        <v>5</v>
      </c>
      <c r="AE17" s="124">
        <v>5</v>
      </c>
      <c r="AF17" s="124">
        <v>0</v>
      </c>
      <c r="AG17" s="124">
        <v>0</v>
      </c>
      <c r="AH17" s="127">
        <v>0</v>
      </c>
      <c r="AI17" s="126">
        <v>14</v>
      </c>
      <c r="AJ17" s="126">
        <v>3</v>
      </c>
      <c r="AK17" s="128">
        <v>5</v>
      </c>
      <c r="AL17" s="124">
        <v>5</v>
      </c>
      <c r="AM17" s="124">
        <v>5</v>
      </c>
      <c r="AN17" s="124">
        <v>0</v>
      </c>
      <c r="AO17" s="124">
        <v>0</v>
      </c>
      <c r="AP17" s="127">
        <v>0</v>
      </c>
      <c r="AQ17" s="126">
        <v>15</v>
      </c>
      <c r="AR17" s="126">
        <v>3</v>
      </c>
      <c r="AS17" s="126" t="s">
        <v>117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  <c r="BI17" s="98">
        <v>0</v>
      </c>
      <c r="BJ17" s="98">
        <v>0</v>
      </c>
      <c r="BK17" s="98">
        <v>0</v>
      </c>
      <c r="BL17" s="98">
        <v>0</v>
      </c>
      <c r="BM17" s="98">
        <v>0</v>
      </c>
      <c r="BN17" s="98">
        <v>0</v>
      </c>
      <c r="BO17" s="98">
        <v>0</v>
      </c>
      <c r="BP17" s="98">
        <v>0</v>
      </c>
      <c r="BQ17" s="98">
        <v>2</v>
      </c>
      <c r="BR17" s="98">
        <v>5</v>
      </c>
      <c r="BS17" s="98">
        <v>2</v>
      </c>
      <c r="BT17" s="98">
        <v>0</v>
      </c>
      <c r="BU17" s="98">
        <v>0</v>
      </c>
      <c r="BV17" s="98">
        <v>0</v>
      </c>
      <c r="BW17" s="98">
        <v>9</v>
      </c>
      <c r="BX17" s="98">
        <v>5</v>
      </c>
      <c r="BY17" s="98">
        <v>6</v>
      </c>
      <c r="BZ17" s="98">
        <v>3</v>
      </c>
      <c r="CA17" s="98">
        <v>0</v>
      </c>
      <c r="CB17" s="98">
        <v>0</v>
      </c>
      <c r="CC17" s="98">
        <v>0</v>
      </c>
      <c r="CD17" s="98">
        <v>14</v>
      </c>
    </row>
    <row r="18" spans="1:82" s="98" customFormat="1" ht="16.5" customHeight="1">
      <c r="A18" s="119" t="s">
        <v>86</v>
      </c>
      <c r="B18" s="120" t="s">
        <v>115</v>
      </c>
      <c r="C18" s="120" t="s">
        <v>131</v>
      </c>
      <c r="D18" s="120" t="s">
        <v>117</v>
      </c>
      <c r="E18" s="121" t="s">
        <v>117</v>
      </c>
      <c r="F18" s="122" t="s">
        <v>118</v>
      </c>
      <c r="G18" s="123">
        <v>140</v>
      </c>
      <c r="H18" s="124">
        <v>150</v>
      </c>
      <c r="I18" s="124">
        <v>154</v>
      </c>
      <c r="J18" s="124">
        <v>0</v>
      </c>
      <c r="K18" s="124">
        <v>0</v>
      </c>
      <c r="L18" s="125">
        <v>0</v>
      </c>
      <c r="M18" s="126">
        <f t="shared" si="0"/>
        <v>444</v>
      </c>
      <c r="N18" s="126">
        <v>16</v>
      </c>
      <c r="O18" s="123">
        <v>1</v>
      </c>
      <c r="P18" s="127">
        <v>8</v>
      </c>
      <c r="Q18" s="123">
        <v>0</v>
      </c>
      <c r="R18" s="127">
        <v>0</v>
      </c>
      <c r="S18" s="123">
        <v>0</v>
      </c>
      <c r="T18" s="127">
        <v>0</v>
      </c>
      <c r="U18" s="123">
        <v>0</v>
      </c>
      <c r="V18" s="127">
        <v>0</v>
      </c>
      <c r="W18" s="123">
        <v>0</v>
      </c>
      <c r="X18" s="127">
        <v>0</v>
      </c>
      <c r="Y18" s="123">
        <v>0</v>
      </c>
      <c r="Z18" s="127">
        <v>0</v>
      </c>
      <c r="AA18" s="123">
        <v>1</v>
      </c>
      <c r="AB18" s="127">
        <v>8</v>
      </c>
      <c r="AC18" s="128">
        <v>4</v>
      </c>
      <c r="AD18" s="124">
        <v>4</v>
      </c>
      <c r="AE18" s="124">
        <v>4</v>
      </c>
      <c r="AF18" s="124">
        <v>0</v>
      </c>
      <c r="AG18" s="124">
        <v>0</v>
      </c>
      <c r="AH18" s="127">
        <v>0</v>
      </c>
      <c r="AI18" s="126">
        <v>12</v>
      </c>
      <c r="AJ18" s="126">
        <v>2</v>
      </c>
      <c r="AK18" s="128">
        <v>4</v>
      </c>
      <c r="AL18" s="124">
        <v>4</v>
      </c>
      <c r="AM18" s="124">
        <v>4</v>
      </c>
      <c r="AN18" s="124">
        <v>0</v>
      </c>
      <c r="AO18" s="124">
        <v>0</v>
      </c>
      <c r="AP18" s="127">
        <v>0</v>
      </c>
      <c r="AQ18" s="126">
        <v>12</v>
      </c>
      <c r="AR18" s="126">
        <v>2</v>
      </c>
      <c r="AS18" s="126" t="s">
        <v>117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  <c r="BI18" s="98">
        <v>0</v>
      </c>
      <c r="BJ18" s="98">
        <v>0</v>
      </c>
      <c r="BK18" s="98">
        <v>0</v>
      </c>
      <c r="BL18" s="98">
        <v>0</v>
      </c>
      <c r="BM18" s="98">
        <v>0</v>
      </c>
      <c r="BN18" s="98">
        <v>0</v>
      </c>
      <c r="BO18" s="98">
        <v>0</v>
      </c>
      <c r="BP18" s="98">
        <v>0</v>
      </c>
      <c r="BQ18" s="98">
        <v>4</v>
      </c>
      <c r="BR18" s="98">
        <v>2</v>
      </c>
      <c r="BS18" s="98">
        <v>2</v>
      </c>
      <c r="BT18" s="98">
        <v>0</v>
      </c>
      <c r="BU18" s="98">
        <v>0</v>
      </c>
      <c r="BV18" s="98">
        <v>0</v>
      </c>
      <c r="BW18" s="98">
        <v>8</v>
      </c>
      <c r="BX18" s="98">
        <v>8</v>
      </c>
      <c r="BY18" s="98">
        <v>2</v>
      </c>
      <c r="BZ18" s="98">
        <v>6</v>
      </c>
      <c r="CA18" s="98">
        <v>0</v>
      </c>
      <c r="CB18" s="98">
        <v>0</v>
      </c>
      <c r="CC18" s="98">
        <v>0</v>
      </c>
      <c r="CD18" s="98">
        <v>16</v>
      </c>
    </row>
    <row r="19" spans="1:82" s="98" customFormat="1" ht="16.5" customHeight="1">
      <c r="A19" s="119" t="s">
        <v>87</v>
      </c>
      <c r="B19" s="120" t="s">
        <v>115</v>
      </c>
      <c r="C19" s="120" t="s">
        <v>132</v>
      </c>
      <c r="D19" s="120" t="s">
        <v>117</v>
      </c>
      <c r="E19" s="121" t="s">
        <v>117</v>
      </c>
      <c r="F19" s="122" t="s">
        <v>118</v>
      </c>
      <c r="G19" s="123">
        <v>152</v>
      </c>
      <c r="H19" s="124">
        <v>161</v>
      </c>
      <c r="I19" s="124">
        <v>160</v>
      </c>
      <c r="J19" s="124">
        <v>0</v>
      </c>
      <c r="K19" s="124">
        <v>0</v>
      </c>
      <c r="L19" s="125">
        <v>0</v>
      </c>
      <c r="M19" s="126">
        <f t="shared" si="0"/>
        <v>473</v>
      </c>
      <c r="N19" s="126">
        <v>38</v>
      </c>
      <c r="O19" s="123">
        <v>3</v>
      </c>
      <c r="P19" s="127">
        <v>20</v>
      </c>
      <c r="Q19" s="123">
        <v>0</v>
      </c>
      <c r="R19" s="127">
        <v>0</v>
      </c>
      <c r="S19" s="123">
        <v>0</v>
      </c>
      <c r="T19" s="127">
        <v>0</v>
      </c>
      <c r="U19" s="123">
        <v>0</v>
      </c>
      <c r="V19" s="127">
        <v>0</v>
      </c>
      <c r="W19" s="123">
        <v>0</v>
      </c>
      <c r="X19" s="127">
        <v>0</v>
      </c>
      <c r="Y19" s="123">
        <v>0</v>
      </c>
      <c r="Z19" s="127">
        <v>0</v>
      </c>
      <c r="AA19" s="123">
        <v>3</v>
      </c>
      <c r="AB19" s="127">
        <v>18</v>
      </c>
      <c r="AC19" s="128">
        <v>4</v>
      </c>
      <c r="AD19" s="124">
        <v>5</v>
      </c>
      <c r="AE19" s="124">
        <v>4</v>
      </c>
      <c r="AF19" s="124">
        <v>0</v>
      </c>
      <c r="AG19" s="124">
        <v>0</v>
      </c>
      <c r="AH19" s="127">
        <v>0</v>
      </c>
      <c r="AI19" s="126">
        <v>13</v>
      </c>
      <c r="AJ19" s="126">
        <v>6</v>
      </c>
      <c r="AK19" s="128">
        <v>5</v>
      </c>
      <c r="AL19" s="124">
        <v>5</v>
      </c>
      <c r="AM19" s="124">
        <v>4</v>
      </c>
      <c r="AN19" s="124">
        <v>0</v>
      </c>
      <c r="AO19" s="124">
        <v>0</v>
      </c>
      <c r="AP19" s="127">
        <v>0</v>
      </c>
      <c r="AQ19" s="126">
        <v>14</v>
      </c>
      <c r="AR19" s="126">
        <v>6</v>
      </c>
      <c r="AS19" s="126" t="s">
        <v>117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  <c r="BI19" s="98">
        <v>0</v>
      </c>
      <c r="BJ19" s="98">
        <v>0</v>
      </c>
      <c r="BK19" s="98">
        <v>0</v>
      </c>
      <c r="BL19" s="98">
        <v>0</v>
      </c>
      <c r="BM19" s="98">
        <v>0</v>
      </c>
      <c r="BN19" s="98">
        <v>0</v>
      </c>
      <c r="BO19" s="98">
        <v>0</v>
      </c>
      <c r="BP19" s="98">
        <v>0</v>
      </c>
      <c r="BQ19" s="98">
        <v>5</v>
      </c>
      <c r="BR19" s="98">
        <v>6</v>
      </c>
      <c r="BS19" s="98">
        <v>7</v>
      </c>
      <c r="BT19" s="98">
        <v>0</v>
      </c>
      <c r="BU19" s="98">
        <v>0</v>
      </c>
      <c r="BV19" s="98">
        <v>0</v>
      </c>
      <c r="BW19" s="98">
        <v>18</v>
      </c>
      <c r="BX19" s="98">
        <v>10</v>
      </c>
      <c r="BY19" s="98">
        <v>15</v>
      </c>
      <c r="BZ19" s="98">
        <v>13</v>
      </c>
      <c r="CA19" s="98">
        <v>0</v>
      </c>
      <c r="CB19" s="98">
        <v>0</v>
      </c>
      <c r="CC19" s="98">
        <v>0</v>
      </c>
      <c r="CD19" s="98">
        <v>38</v>
      </c>
    </row>
    <row r="20" spans="1:82" s="98" customFormat="1" ht="16.5" customHeight="1">
      <c r="A20" s="119" t="s">
        <v>88</v>
      </c>
      <c r="B20" s="120" t="s">
        <v>115</v>
      </c>
      <c r="C20" s="120" t="s">
        <v>133</v>
      </c>
      <c r="D20" s="120" t="s">
        <v>117</v>
      </c>
      <c r="E20" s="121" t="s">
        <v>117</v>
      </c>
      <c r="F20" s="122" t="s">
        <v>118</v>
      </c>
      <c r="G20" s="123">
        <v>145</v>
      </c>
      <c r="H20" s="124">
        <v>159</v>
      </c>
      <c r="I20" s="124">
        <v>176</v>
      </c>
      <c r="J20" s="124">
        <v>0</v>
      </c>
      <c r="K20" s="124">
        <v>0</v>
      </c>
      <c r="L20" s="125">
        <v>0</v>
      </c>
      <c r="M20" s="126">
        <f t="shared" si="0"/>
        <v>480</v>
      </c>
      <c r="N20" s="126">
        <v>15</v>
      </c>
      <c r="O20" s="123">
        <v>1</v>
      </c>
      <c r="P20" s="127">
        <v>8</v>
      </c>
      <c r="Q20" s="123"/>
      <c r="R20" s="127">
        <v>0</v>
      </c>
      <c r="S20" s="123">
        <v>0</v>
      </c>
      <c r="T20" s="127">
        <v>0</v>
      </c>
      <c r="U20" s="123">
        <v>0</v>
      </c>
      <c r="V20" s="127">
        <v>0</v>
      </c>
      <c r="W20" s="123">
        <v>0</v>
      </c>
      <c r="X20" s="127">
        <v>0</v>
      </c>
      <c r="Y20" s="123">
        <v>0</v>
      </c>
      <c r="Z20" s="127">
        <v>0</v>
      </c>
      <c r="AA20" s="123">
        <v>1</v>
      </c>
      <c r="AB20" s="127">
        <v>7</v>
      </c>
      <c r="AC20" s="128">
        <v>4</v>
      </c>
      <c r="AD20" s="124">
        <v>4</v>
      </c>
      <c r="AE20" s="124">
        <v>5</v>
      </c>
      <c r="AF20" s="124">
        <v>0</v>
      </c>
      <c r="AG20" s="124">
        <v>0</v>
      </c>
      <c r="AH20" s="127">
        <v>0</v>
      </c>
      <c r="AI20" s="126">
        <v>13</v>
      </c>
      <c r="AJ20" s="126">
        <v>2</v>
      </c>
      <c r="AK20" s="128">
        <v>5</v>
      </c>
      <c r="AL20" s="124">
        <v>4</v>
      </c>
      <c r="AM20" s="124">
        <v>5</v>
      </c>
      <c r="AN20" s="124">
        <v>0</v>
      </c>
      <c r="AO20" s="124">
        <v>0</v>
      </c>
      <c r="AP20" s="127">
        <v>0</v>
      </c>
      <c r="AQ20" s="126">
        <v>14</v>
      </c>
      <c r="AR20" s="126">
        <v>2</v>
      </c>
      <c r="AS20" s="126" t="s">
        <v>117</v>
      </c>
      <c r="AT20" s="98">
        <v>0</v>
      </c>
      <c r="AU20" s="98">
        <v>0</v>
      </c>
      <c r="AV20" s="98">
        <v>0</v>
      </c>
      <c r="AW20" s="98">
        <v>0</v>
      </c>
      <c r="AX20" s="98">
        <v>0</v>
      </c>
      <c r="AY20" s="98">
        <v>0</v>
      </c>
      <c r="AZ20" s="98">
        <v>0</v>
      </c>
      <c r="BA20" s="98">
        <v>0</v>
      </c>
      <c r="BB20" s="98">
        <v>0</v>
      </c>
      <c r="BC20" s="98">
        <v>0</v>
      </c>
      <c r="BD20" s="98">
        <v>0</v>
      </c>
      <c r="BE20" s="98">
        <v>0</v>
      </c>
      <c r="BF20" s="98">
        <v>0</v>
      </c>
      <c r="BG20" s="98">
        <v>0</v>
      </c>
      <c r="BH20" s="98">
        <v>0</v>
      </c>
      <c r="BI20" s="98">
        <v>0</v>
      </c>
      <c r="BJ20" s="98">
        <v>0</v>
      </c>
      <c r="BK20" s="98">
        <v>0</v>
      </c>
      <c r="BL20" s="98">
        <v>0</v>
      </c>
      <c r="BM20" s="98">
        <v>0</v>
      </c>
      <c r="BN20" s="98">
        <v>0</v>
      </c>
      <c r="BO20" s="98">
        <v>0</v>
      </c>
      <c r="BP20" s="98">
        <v>0</v>
      </c>
      <c r="BQ20" s="98">
        <v>0</v>
      </c>
      <c r="BR20" s="98">
        <v>3</v>
      </c>
      <c r="BS20" s="98">
        <v>4</v>
      </c>
      <c r="BT20" s="98">
        <v>0</v>
      </c>
      <c r="BU20" s="98">
        <v>0</v>
      </c>
      <c r="BV20" s="98">
        <v>0</v>
      </c>
      <c r="BW20" s="98">
        <v>7</v>
      </c>
      <c r="BX20" s="98">
        <v>4</v>
      </c>
      <c r="BY20" s="98">
        <v>3</v>
      </c>
      <c r="BZ20" s="98">
        <v>8</v>
      </c>
      <c r="CA20" s="98">
        <v>0</v>
      </c>
      <c r="CB20" s="98">
        <v>0</v>
      </c>
      <c r="CC20" s="98">
        <v>0</v>
      </c>
      <c r="CD20" s="98">
        <v>15</v>
      </c>
    </row>
    <row r="21" spans="1:82" s="98" customFormat="1" ht="16.5" customHeight="1">
      <c r="A21" s="119" t="s">
        <v>89</v>
      </c>
      <c r="B21" s="120" t="s">
        <v>115</v>
      </c>
      <c r="C21" s="120" t="s">
        <v>134</v>
      </c>
      <c r="D21" s="120" t="s">
        <v>117</v>
      </c>
      <c r="E21" s="121" t="s">
        <v>117</v>
      </c>
      <c r="F21" s="122" t="s">
        <v>118</v>
      </c>
      <c r="G21" s="123">
        <v>58</v>
      </c>
      <c r="H21" s="124">
        <v>68</v>
      </c>
      <c r="I21" s="124">
        <v>66</v>
      </c>
      <c r="J21" s="124">
        <v>0</v>
      </c>
      <c r="K21" s="124">
        <v>0</v>
      </c>
      <c r="L21" s="125">
        <v>0</v>
      </c>
      <c r="M21" s="126">
        <f t="shared" si="0"/>
        <v>192</v>
      </c>
      <c r="N21" s="126">
        <v>9</v>
      </c>
      <c r="O21" s="123">
        <v>1</v>
      </c>
      <c r="P21" s="127">
        <v>3</v>
      </c>
      <c r="Q21" s="123">
        <v>0</v>
      </c>
      <c r="R21" s="127">
        <v>0</v>
      </c>
      <c r="S21" s="123">
        <v>0</v>
      </c>
      <c r="T21" s="127">
        <v>0</v>
      </c>
      <c r="U21" s="123">
        <v>0</v>
      </c>
      <c r="V21" s="127">
        <v>0</v>
      </c>
      <c r="W21" s="123">
        <v>0</v>
      </c>
      <c r="X21" s="127">
        <v>0</v>
      </c>
      <c r="Y21" s="123">
        <v>0</v>
      </c>
      <c r="Z21" s="127">
        <v>0</v>
      </c>
      <c r="AA21" s="123">
        <v>1</v>
      </c>
      <c r="AB21" s="127">
        <v>6</v>
      </c>
      <c r="AC21" s="128">
        <v>2</v>
      </c>
      <c r="AD21" s="124">
        <v>2</v>
      </c>
      <c r="AE21" s="124">
        <v>2</v>
      </c>
      <c r="AF21" s="124">
        <v>0</v>
      </c>
      <c r="AG21" s="124">
        <v>0</v>
      </c>
      <c r="AH21" s="127">
        <v>0</v>
      </c>
      <c r="AI21" s="126">
        <v>6</v>
      </c>
      <c r="AJ21" s="126">
        <v>2</v>
      </c>
      <c r="AK21" s="128">
        <v>2</v>
      </c>
      <c r="AL21" s="124">
        <v>2</v>
      </c>
      <c r="AM21" s="124">
        <v>2</v>
      </c>
      <c r="AN21" s="124">
        <v>0</v>
      </c>
      <c r="AO21" s="124">
        <v>0</v>
      </c>
      <c r="AP21" s="127">
        <v>0</v>
      </c>
      <c r="AQ21" s="126">
        <v>6</v>
      </c>
      <c r="AR21" s="126">
        <v>2</v>
      </c>
      <c r="AS21" s="126" t="s">
        <v>117</v>
      </c>
      <c r="AT21" s="98">
        <v>0</v>
      </c>
      <c r="AU21" s="98">
        <v>0</v>
      </c>
      <c r="AV21" s="98">
        <v>0</v>
      </c>
      <c r="AW21" s="98">
        <v>0</v>
      </c>
      <c r="AX21" s="98">
        <v>0</v>
      </c>
      <c r="AY21" s="98">
        <v>0</v>
      </c>
      <c r="AZ21" s="98">
        <v>0</v>
      </c>
      <c r="BA21" s="98">
        <v>0</v>
      </c>
      <c r="BB21" s="98">
        <v>0</v>
      </c>
      <c r="BC21" s="98">
        <v>0</v>
      </c>
      <c r="BD21" s="98">
        <v>0</v>
      </c>
      <c r="BE21" s="98">
        <v>0</v>
      </c>
      <c r="BF21" s="98">
        <v>0</v>
      </c>
      <c r="BG21" s="98">
        <v>0</v>
      </c>
      <c r="BH21" s="98">
        <v>0</v>
      </c>
      <c r="BI21" s="98">
        <v>0</v>
      </c>
      <c r="BJ21" s="98">
        <v>0</v>
      </c>
      <c r="BK21" s="98">
        <v>0</v>
      </c>
      <c r="BL21" s="98">
        <v>0</v>
      </c>
      <c r="BM21" s="98">
        <v>0</v>
      </c>
      <c r="BN21" s="98">
        <v>0</v>
      </c>
      <c r="BO21" s="98">
        <v>0</v>
      </c>
      <c r="BP21" s="98">
        <v>0</v>
      </c>
      <c r="BQ21" s="98">
        <v>3</v>
      </c>
      <c r="BR21" s="98">
        <v>2</v>
      </c>
      <c r="BS21" s="98">
        <v>1</v>
      </c>
      <c r="BT21" s="98">
        <v>0</v>
      </c>
      <c r="BU21" s="98">
        <v>0</v>
      </c>
      <c r="BV21" s="98">
        <v>0</v>
      </c>
      <c r="BW21" s="98">
        <v>6</v>
      </c>
      <c r="BX21" s="98">
        <v>5</v>
      </c>
      <c r="BY21" s="98">
        <v>3</v>
      </c>
      <c r="BZ21" s="98">
        <v>1</v>
      </c>
      <c r="CA21" s="98">
        <v>0</v>
      </c>
      <c r="CB21" s="98">
        <v>0</v>
      </c>
      <c r="CC21" s="98">
        <v>0</v>
      </c>
      <c r="CD21" s="98">
        <v>9</v>
      </c>
    </row>
    <row r="22" spans="1:82" s="98" customFormat="1" ht="16.5" customHeight="1">
      <c r="A22" s="119" t="s">
        <v>90</v>
      </c>
      <c r="B22" s="120" t="s">
        <v>115</v>
      </c>
      <c r="C22" s="120" t="s">
        <v>135</v>
      </c>
      <c r="D22" s="120" t="s">
        <v>117</v>
      </c>
      <c r="E22" s="121" t="s">
        <v>117</v>
      </c>
      <c r="F22" s="122" t="s">
        <v>118</v>
      </c>
      <c r="G22" s="123">
        <v>7</v>
      </c>
      <c r="H22" s="124">
        <v>7</v>
      </c>
      <c r="I22" s="124">
        <v>7</v>
      </c>
      <c r="J22" s="124">
        <v>0</v>
      </c>
      <c r="K22" s="124">
        <v>0</v>
      </c>
      <c r="L22" s="125">
        <v>0</v>
      </c>
      <c r="M22" s="126">
        <f t="shared" si="0"/>
        <v>21</v>
      </c>
      <c r="N22" s="126">
        <v>4</v>
      </c>
      <c r="O22" s="123">
        <v>1</v>
      </c>
      <c r="P22" s="127">
        <v>1</v>
      </c>
      <c r="Q22" s="123">
        <v>0</v>
      </c>
      <c r="R22" s="127">
        <v>0</v>
      </c>
      <c r="S22" s="123">
        <v>0</v>
      </c>
      <c r="T22" s="127">
        <v>0</v>
      </c>
      <c r="U22" s="123">
        <v>0</v>
      </c>
      <c r="V22" s="127">
        <v>0</v>
      </c>
      <c r="W22" s="123">
        <v>0</v>
      </c>
      <c r="X22" s="127">
        <v>0</v>
      </c>
      <c r="Y22" s="123">
        <v>0</v>
      </c>
      <c r="Z22" s="127">
        <v>0</v>
      </c>
      <c r="AA22" s="123">
        <v>1</v>
      </c>
      <c r="AB22" s="127">
        <v>3</v>
      </c>
      <c r="AC22" s="128">
        <v>1</v>
      </c>
      <c r="AD22" s="124">
        <v>1</v>
      </c>
      <c r="AE22" s="124">
        <v>1</v>
      </c>
      <c r="AF22" s="124">
        <v>0</v>
      </c>
      <c r="AG22" s="124">
        <v>0</v>
      </c>
      <c r="AH22" s="127">
        <v>0</v>
      </c>
      <c r="AI22" s="126">
        <v>3</v>
      </c>
      <c r="AJ22" s="126">
        <v>2</v>
      </c>
      <c r="AK22" s="128">
        <v>1</v>
      </c>
      <c r="AL22" s="124">
        <v>1</v>
      </c>
      <c r="AM22" s="124">
        <v>1</v>
      </c>
      <c r="AN22" s="124">
        <v>0</v>
      </c>
      <c r="AO22" s="124">
        <v>0</v>
      </c>
      <c r="AP22" s="127">
        <v>0</v>
      </c>
      <c r="AQ22" s="126">
        <v>3</v>
      </c>
      <c r="AR22" s="126">
        <v>2</v>
      </c>
      <c r="AS22" s="126" t="s">
        <v>117</v>
      </c>
      <c r="AT22" s="98">
        <v>0</v>
      </c>
      <c r="AU22" s="98">
        <v>0</v>
      </c>
      <c r="AV22" s="98">
        <v>0</v>
      </c>
      <c r="AW22" s="98">
        <v>0</v>
      </c>
      <c r="AX22" s="98">
        <v>0</v>
      </c>
      <c r="AY22" s="98">
        <v>0</v>
      </c>
      <c r="AZ22" s="98">
        <v>0</v>
      </c>
      <c r="BA22" s="98">
        <v>0</v>
      </c>
      <c r="BB22" s="98">
        <v>0</v>
      </c>
      <c r="BC22" s="98">
        <v>0</v>
      </c>
      <c r="BD22" s="98">
        <v>0</v>
      </c>
      <c r="BE22" s="98">
        <v>0</v>
      </c>
      <c r="BF22" s="98">
        <v>0</v>
      </c>
      <c r="BG22" s="98">
        <v>0</v>
      </c>
      <c r="BH22" s="98">
        <v>0</v>
      </c>
      <c r="BI22" s="98">
        <v>0</v>
      </c>
      <c r="BJ22" s="98">
        <v>0</v>
      </c>
      <c r="BK22" s="98">
        <v>0</v>
      </c>
      <c r="BL22" s="98">
        <v>0</v>
      </c>
      <c r="BM22" s="98">
        <v>0</v>
      </c>
      <c r="BN22" s="98">
        <v>0</v>
      </c>
      <c r="BO22" s="98">
        <v>0</v>
      </c>
      <c r="BP22" s="98">
        <v>0</v>
      </c>
      <c r="BQ22" s="98">
        <v>2</v>
      </c>
      <c r="BR22" s="98">
        <v>0</v>
      </c>
      <c r="BS22" s="98">
        <v>1</v>
      </c>
      <c r="BT22" s="98">
        <v>0</v>
      </c>
      <c r="BU22" s="98">
        <v>0</v>
      </c>
      <c r="BV22" s="98">
        <v>0</v>
      </c>
      <c r="BW22" s="98">
        <v>3</v>
      </c>
      <c r="BX22" s="98">
        <v>3</v>
      </c>
      <c r="BY22" s="98">
        <v>0</v>
      </c>
      <c r="BZ22" s="98">
        <v>1</v>
      </c>
      <c r="CA22" s="98">
        <v>0</v>
      </c>
      <c r="CB22" s="98">
        <v>0</v>
      </c>
      <c r="CC22" s="98">
        <v>0</v>
      </c>
      <c r="CD22" s="98">
        <v>4</v>
      </c>
    </row>
    <row r="23" spans="1:82" s="98" customFormat="1" ht="16.5" customHeight="1">
      <c r="A23" s="119" t="s">
        <v>91</v>
      </c>
      <c r="B23" s="120" t="s">
        <v>115</v>
      </c>
      <c r="C23" s="120" t="s">
        <v>136</v>
      </c>
      <c r="D23" s="120" t="s">
        <v>117</v>
      </c>
      <c r="E23" s="121" t="s">
        <v>117</v>
      </c>
      <c r="F23" s="122" t="s">
        <v>118</v>
      </c>
      <c r="G23" s="123">
        <v>4</v>
      </c>
      <c r="H23" s="124">
        <v>5</v>
      </c>
      <c r="I23" s="124">
        <v>8</v>
      </c>
      <c r="J23" s="124">
        <v>0</v>
      </c>
      <c r="K23" s="124">
        <v>0</v>
      </c>
      <c r="L23" s="125">
        <v>0</v>
      </c>
      <c r="M23" s="126">
        <f t="shared" si="0"/>
        <v>17</v>
      </c>
      <c r="N23" s="126">
        <v>3</v>
      </c>
      <c r="O23" s="123">
        <v>1</v>
      </c>
      <c r="P23" s="127">
        <v>1</v>
      </c>
      <c r="Q23" s="123">
        <v>0</v>
      </c>
      <c r="R23" s="127">
        <v>0</v>
      </c>
      <c r="S23" s="123">
        <v>0</v>
      </c>
      <c r="T23" s="127">
        <v>0</v>
      </c>
      <c r="U23" s="123">
        <v>0</v>
      </c>
      <c r="V23" s="127">
        <v>0</v>
      </c>
      <c r="W23" s="123">
        <v>0</v>
      </c>
      <c r="X23" s="127">
        <v>0</v>
      </c>
      <c r="Y23" s="123">
        <v>0</v>
      </c>
      <c r="Z23" s="127">
        <v>0</v>
      </c>
      <c r="AA23" s="123">
        <v>1</v>
      </c>
      <c r="AB23" s="127">
        <v>2</v>
      </c>
      <c r="AC23" s="128">
        <v>1</v>
      </c>
      <c r="AD23" s="124">
        <v>1</v>
      </c>
      <c r="AE23" s="124">
        <v>1</v>
      </c>
      <c r="AF23" s="124">
        <v>0</v>
      </c>
      <c r="AG23" s="124">
        <v>0</v>
      </c>
      <c r="AH23" s="127">
        <v>0</v>
      </c>
      <c r="AI23" s="126">
        <v>3</v>
      </c>
      <c r="AJ23" s="126">
        <v>2</v>
      </c>
      <c r="AK23" s="128">
        <v>1</v>
      </c>
      <c r="AL23" s="124">
        <v>1</v>
      </c>
      <c r="AM23" s="124">
        <v>1</v>
      </c>
      <c r="AN23" s="124">
        <v>0</v>
      </c>
      <c r="AO23" s="124">
        <v>0</v>
      </c>
      <c r="AP23" s="127">
        <v>0</v>
      </c>
      <c r="AQ23" s="126">
        <v>3</v>
      </c>
      <c r="AR23" s="126">
        <v>2</v>
      </c>
      <c r="AS23" s="126" t="s">
        <v>117</v>
      </c>
      <c r="AT23" s="98">
        <v>0</v>
      </c>
      <c r="AU23" s="98">
        <v>0</v>
      </c>
      <c r="AV23" s="98">
        <v>0</v>
      </c>
      <c r="AW23" s="98">
        <v>0</v>
      </c>
      <c r="AX23" s="98">
        <v>0</v>
      </c>
      <c r="AY23" s="98">
        <v>0</v>
      </c>
      <c r="AZ23" s="98">
        <v>0</v>
      </c>
      <c r="BA23" s="98">
        <v>0</v>
      </c>
      <c r="BB23" s="98">
        <v>0</v>
      </c>
      <c r="BC23" s="98">
        <v>0</v>
      </c>
      <c r="BD23" s="98">
        <v>0</v>
      </c>
      <c r="BE23" s="98">
        <v>0</v>
      </c>
      <c r="BF23" s="98">
        <v>0</v>
      </c>
      <c r="BG23" s="98">
        <v>0</v>
      </c>
      <c r="BH23" s="98">
        <v>0</v>
      </c>
      <c r="BI23" s="98">
        <v>0</v>
      </c>
      <c r="BJ23" s="98">
        <v>0</v>
      </c>
      <c r="BK23" s="98">
        <v>0</v>
      </c>
      <c r="BL23" s="98">
        <v>0</v>
      </c>
      <c r="BM23" s="98">
        <v>0</v>
      </c>
      <c r="BN23" s="98">
        <v>0</v>
      </c>
      <c r="BO23" s="98">
        <v>0</v>
      </c>
      <c r="BP23" s="98">
        <v>0</v>
      </c>
      <c r="BQ23" s="98">
        <v>0</v>
      </c>
      <c r="BR23" s="98">
        <v>1</v>
      </c>
      <c r="BS23" s="98">
        <v>1</v>
      </c>
      <c r="BT23" s="98">
        <v>0</v>
      </c>
      <c r="BU23" s="98">
        <v>0</v>
      </c>
      <c r="BV23" s="98">
        <v>0</v>
      </c>
      <c r="BW23" s="98">
        <v>2</v>
      </c>
      <c r="BX23" s="98">
        <v>0</v>
      </c>
      <c r="BY23" s="98">
        <v>2</v>
      </c>
      <c r="BZ23" s="98">
        <v>1</v>
      </c>
      <c r="CA23" s="98">
        <v>0</v>
      </c>
      <c r="CB23" s="98">
        <v>0</v>
      </c>
      <c r="CC23" s="98">
        <v>0</v>
      </c>
      <c r="CD23" s="98">
        <v>3</v>
      </c>
    </row>
    <row r="24" spans="1:82" s="98" customFormat="1" ht="16.5" customHeight="1">
      <c r="A24" s="119" t="s">
        <v>92</v>
      </c>
      <c r="B24" s="120" t="s">
        <v>115</v>
      </c>
      <c r="C24" s="120" t="s">
        <v>137</v>
      </c>
      <c r="D24" s="120" t="s">
        <v>117</v>
      </c>
      <c r="E24" s="121" t="s">
        <v>127</v>
      </c>
      <c r="F24" s="122" t="s">
        <v>118</v>
      </c>
      <c r="G24" s="123">
        <v>2</v>
      </c>
      <c r="H24" s="124">
        <v>2</v>
      </c>
      <c r="I24" s="124">
        <v>2</v>
      </c>
      <c r="J24" s="124">
        <v>0</v>
      </c>
      <c r="K24" s="124">
        <v>0</v>
      </c>
      <c r="L24" s="125">
        <v>0</v>
      </c>
      <c r="M24" s="126">
        <f t="shared" si="0"/>
        <v>6</v>
      </c>
      <c r="N24" s="126">
        <v>0</v>
      </c>
      <c r="O24" s="123">
        <v>0</v>
      </c>
      <c r="P24" s="127">
        <v>0</v>
      </c>
      <c r="Q24" s="123">
        <v>0</v>
      </c>
      <c r="R24" s="127">
        <v>0</v>
      </c>
      <c r="S24" s="123">
        <v>0</v>
      </c>
      <c r="T24" s="127">
        <v>0</v>
      </c>
      <c r="U24" s="123">
        <v>0</v>
      </c>
      <c r="V24" s="127">
        <v>0</v>
      </c>
      <c r="W24" s="123">
        <v>0</v>
      </c>
      <c r="X24" s="127">
        <v>0</v>
      </c>
      <c r="Y24" s="123">
        <v>0</v>
      </c>
      <c r="Z24" s="127">
        <v>0</v>
      </c>
      <c r="AA24" s="123">
        <v>0</v>
      </c>
      <c r="AB24" s="127">
        <v>0</v>
      </c>
      <c r="AC24" s="128">
        <v>1</v>
      </c>
      <c r="AD24" s="124" t="s">
        <v>117</v>
      </c>
      <c r="AE24" s="124">
        <v>1</v>
      </c>
      <c r="AF24" s="124">
        <v>0</v>
      </c>
      <c r="AG24" s="124">
        <v>0</v>
      </c>
      <c r="AH24" s="127">
        <v>0</v>
      </c>
      <c r="AI24" s="126">
        <v>2</v>
      </c>
      <c r="AJ24" s="126">
        <v>0</v>
      </c>
      <c r="AK24" s="128">
        <v>1</v>
      </c>
      <c r="AL24" s="124">
        <v>1</v>
      </c>
      <c r="AM24" s="124">
        <v>1</v>
      </c>
      <c r="AN24" s="124">
        <v>0</v>
      </c>
      <c r="AO24" s="124">
        <v>0</v>
      </c>
      <c r="AP24" s="127">
        <v>0</v>
      </c>
      <c r="AQ24" s="126">
        <v>3</v>
      </c>
      <c r="AR24" s="126">
        <v>0</v>
      </c>
      <c r="AS24" s="126" t="s">
        <v>117</v>
      </c>
      <c r="AT24" s="98">
        <v>0</v>
      </c>
      <c r="AU24" s="98">
        <v>0</v>
      </c>
      <c r="AV24" s="98">
        <v>0</v>
      </c>
      <c r="AW24" s="98">
        <v>0</v>
      </c>
      <c r="AX24" s="98">
        <v>0</v>
      </c>
      <c r="AY24" s="98">
        <v>0</v>
      </c>
      <c r="AZ24" s="98">
        <v>0</v>
      </c>
      <c r="BA24" s="98">
        <v>0</v>
      </c>
      <c r="BB24" s="98">
        <v>0</v>
      </c>
      <c r="BC24" s="98">
        <v>0</v>
      </c>
      <c r="BD24" s="98">
        <v>0</v>
      </c>
      <c r="BE24" s="98">
        <v>0</v>
      </c>
      <c r="BF24" s="98">
        <v>0</v>
      </c>
      <c r="BG24" s="98">
        <v>0</v>
      </c>
      <c r="BH24" s="98">
        <v>0</v>
      </c>
      <c r="BI24" s="98">
        <v>0</v>
      </c>
      <c r="BJ24" s="98">
        <v>0</v>
      </c>
      <c r="BK24" s="98">
        <v>0</v>
      </c>
      <c r="BL24" s="98">
        <v>0</v>
      </c>
      <c r="BM24" s="98">
        <v>0</v>
      </c>
      <c r="BN24" s="98">
        <v>0</v>
      </c>
      <c r="BO24" s="98">
        <v>0</v>
      </c>
      <c r="BP24" s="98">
        <v>0</v>
      </c>
      <c r="BQ24" s="98">
        <v>0</v>
      </c>
      <c r="BR24" s="98">
        <v>0</v>
      </c>
      <c r="BS24" s="98">
        <v>0</v>
      </c>
      <c r="BT24" s="98">
        <v>0</v>
      </c>
      <c r="BU24" s="98">
        <v>0</v>
      </c>
      <c r="BV24" s="98">
        <v>0</v>
      </c>
      <c r="BW24" s="98">
        <v>0</v>
      </c>
      <c r="BX24" s="98">
        <v>0</v>
      </c>
      <c r="BY24" s="98">
        <v>0</v>
      </c>
      <c r="BZ24" s="98">
        <v>0</v>
      </c>
      <c r="CA24" s="98">
        <v>0</v>
      </c>
      <c r="CB24" s="98">
        <v>0</v>
      </c>
      <c r="CC24" s="98">
        <v>0</v>
      </c>
      <c r="CD24" s="98">
        <v>0</v>
      </c>
    </row>
    <row r="25" spans="1:82" s="98" customFormat="1" ht="16.5" customHeight="1">
      <c r="A25" s="119" t="s">
        <v>93</v>
      </c>
      <c r="B25" s="120" t="s">
        <v>115</v>
      </c>
      <c r="C25" s="120" t="s">
        <v>138</v>
      </c>
      <c r="D25" s="120" t="s">
        <v>117</v>
      </c>
      <c r="E25" s="121" t="s">
        <v>117</v>
      </c>
      <c r="F25" s="122" t="s">
        <v>118</v>
      </c>
      <c r="G25" s="123">
        <v>22</v>
      </c>
      <c r="H25" s="124">
        <v>24</v>
      </c>
      <c r="I25" s="124">
        <v>24</v>
      </c>
      <c r="J25" s="124">
        <v>0</v>
      </c>
      <c r="K25" s="124">
        <v>0</v>
      </c>
      <c r="L25" s="125">
        <v>0</v>
      </c>
      <c r="M25" s="126">
        <f t="shared" si="0"/>
        <v>70</v>
      </c>
      <c r="N25" s="126">
        <v>4</v>
      </c>
      <c r="O25" s="123">
        <v>1</v>
      </c>
      <c r="P25" s="127">
        <v>3</v>
      </c>
      <c r="Q25" s="123">
        <v>0</v>
      </c>
      <c r="R25" s="127">
        <v>0</v>
      </c>
      <c r="S25" s="123">
        <v>0</v>
      </c>
      <c r="T25" s="127">
        <v>0</v>
      </c>
      <c r="U25" s="123">
        <v>0</v>
      </c>
      <c r="V25" s="127">
        <v>0</v>
      </c>
      <c r="W25" s="123">
        <v>0</v>
      </c>
      <c r="X25" s="127">
        <v>0</v>
      </c>
      <c r="Y25" s="123">
        <v>0</v>
      </c>
      <c r="Z25" s="127">
        <v>0</v>
      </c>
      <c r="AA25" s="123">
        <v>1</v>
      </c>
      <c r="AB25" s="127">
        <v>1</v>
      </c>
      <c r="AC25" s="128">
        <v>1</v>
      </c>
      <c r="AD25" s="124">
        <v>1</v>
      </c>
      <c r="AE25" s="124">
        <v>1</v>
      </c>
      <c r="AF25" s="124">
        <v>0</v>
      </c>
      <c r="AG25" s="124">
        <v>0</v>
      </c>
      <c r="AH25" s="127">
        <v>0</v>
      </c>
      <c r="AI25" s="126">
        <v>3</v>
      </c>
      <c r="AJ25" s="126">
        <v>2</v>
      </c>
      <c r="AK25" s="128">
        <v>1</v>
      </c>
      <c r="AL25" s="124">
        <v>1</v>
      </c>
      <c r="AM25" s="124">
        <v>1</v>
      </c>
      <c r="AN25" s="124">
        <v>0</v>
      </c>
      <c r="AO25" s="124">
        <v>0</v>
      </c>
      <c r="AP25" s="127">
        <v>0</v>
      </c>
      <c r="AQ25" s="126">
        <v>3</v>
      </c>
      <c r="AR25" s="126">
        <v>2</v>
      </c>
      <c r="AS25" s="126" t="s">
        <v>117</v>
      </c>
      <c r="AT25" s="98">
        <v>0</v>
      </c>
      <c r="AU25" s="98">
        <v>0</v>
      </c>
      <c r="AV25" s="98">
        <v>0</v>
      </c>
      <c r="AW25" s="98">
        <v>0</v>
      </c>
      <c r="AX25" s="98">
        <v>0</v>
      </c>
      <c r="AY25" s="98">
        <v>0</v>
      </c>
      <c r="AZ25" s="98">
        <v>0</v>
      </c>
      <c r="BA25" s="98">
        <v>0</v>
      </c>
      <c r="BB25" s="98">
        <v>0</v>
      </c>
      <c r="BC25" s="98">
        <v>0</v>
      </c>
      <c r="BD25" s="98">
        <v>0</v>
      </c>
      <c r="BE25" s="98">
        <v>0</v>
      </c>
      <c r="BF25" s="98">
        <v>0</v>
      </c>
      <c r="BG25" s="98">
        <v>0</v>
      </c>
      <c r="BH25" s="98">
        <v>0</v>
      </c>
      <c r="BI25" s="98">
        <v>0</v>
      </c>
      <c r="BJ25" s="98">
        <v>0</v>
      </c>
      <c r="BK25" s="98">
        <v>0</v>
      </c>
      <c r="BL25" s="98">
        <v>0</v>
      </c>
      <c r="BM25" s="98">
        <v>0</v>
      </c>
      <c r="BN25" s="98">
        <v>0</v>
      </c>
      <c r="BO25" s="98">
        <v>0</v>
      </c>
      <c r="BP25" s="98">
        <v>0</v>
      </c>
      <c r="BQ25" s="98">
        <v>1</v>
      </c>
      <c r="BR25" s="98">
        <v>0</v>
      </c>
      <c r="BS25" s="98">
        <v>0</v>
      </c>
      <c r="BT25" s="98">
        <v>0</v>
      </c>
      <c r="BU25" s="98">
        <v>0</v>
      </c>
      <c r="BV25" s="98">
        <v>0</v>
      </c>
      <c r="BW25" s="98">
        <v>1</v>
      </c>
      <c r="BX25" s="98">
        <v>1</v>
      </c>
      <c r="BY25" s="98">
        <v>1</v>
      </c>
      <c r="BZ25" s="98">
        <v>2</v>
      </c>
      <c r="CA25" s="98">
        <v>0</v>
      </c>
      <c r="CB25" s="98">
        <v>0</v>
      </c>
      <c r="CC25" s="98">
        <v>0</v>
      </c>
      <c r="CD25" s="98">
        <v>4</v>
      </c>
    </row>
    <row r="26" spans="1:82" ht="16.5" customHeight="1">
      <c r="A26" s="4" t="s">
        <v>94</v>
      </c>
      <c r="B26" s="5" t="s">
        <v>117</v>
      </c>
      <c r="C26" s="5" t="s">
        <v>117</v>
      </c>
      <c r="D26" s="5" t="s">
        <v>117</v>
      </c>
      <c r="E26" s="6" t="s">
        <v>117</v>
      </c>
      <c r="F26" s="7" t="s">
        <v>117</v>
      </c>
      <c r="G26" s="8" t="s">
        <v>117</v>
      </c>
      <c r="H26" s="9" t="s">
        <v>117</v>
      </c>
      <c r="I26" s="9" t="s">
        <v>117</v>
      </c>
      <c r="J26" s="9" t="s">
        <v>117</v>
      </c>
      <c r="K26" s="9" t="s">
        <v>117</v>
      </c>
      <c r="L26" s="10" t="s">
        <v>117</v>
      </c>
      <c r="M26" s="11">
        <f>SUM(M7:M25)</f>
        <v>4241</v>
      </c>
      <c r="N26" s="11">
        <f>SUM(N7:N25)</f>
        <v>236</v>
      </c>
      <c r="O26" s="12">
        <f>SUM(O7:O25)</f>
        <v>23</v>
      </c>
      <c r="P26" s="12">
        <f>SUM(P7:P25)</f>
        <v>115</v>
      </c>
      <c r="Q26" s="12">
        <f t="shared" ref="Q26:AB26" si="1">SUM(Q7:Q25)</f>
        <v>1</v>
      </c>
      <c r="R26" s="12">
        <f t="shared" si="1"/>
        <v>1</v>
      </c>
      <c r="S26" s="12">
        <f t="shared" si="1"/>
        <v>0</v>
      </c>
      <c r="T26" s="12">
        <f t="shared" si="1"/>
        <v>0</v>
      </c>
      <c r="U26" s="12">
        <f t="shared" si="1"/>
        <v>0</v>
      </c>
      <c r="V26" s="12">
        <f t="shared" si="1"/>
        <v>0</v>
      </c>
      <c r="W26" s="12">
        <f t="shared" si="1"/>
        <v>0</v>
      </c>
      <c r="X26" s="12">
        <f t="shared" si="1"/>
        <v>0</v>
      </c>
      <c r="Y26" s="12">
        <f t="shared" si="1"/>
        <v>0</v>
      </c>
      <c r="Z26" s="12">
        <f t="shared" si="1"/>
        <v>0</v>
      </c>
      <c r="AA26" s="12">
        <f t="shared" si="1"/>
        <v>24</v>
      </c>
      <c r="AB26" s="12">
        <f t="shared" si="1"/>
        <v>120</v>
      </c>
      <c r="AC26" s="12"/>
      <c r="AD26" s="12"/>
      <c r="AE26" s="12"/>
      <c r="AF26" s="12"/>
      <c r="AG26" s="12"/>
      <c r="AH26" s="12"/>
      <c r="AI26" s="12"/>
      <c r="AJ26" s="11"/>
      <c r="AK26" s="13" t="s">
        <v>117</v>
      </c>
      <c r="AL26" s="9" t="s">
        <v>117</v>
      </c>
      <c r="AM26" s="9" t="s">
        <v>117</v>
      </c>
      <c r="AN26" s="9" t="s">
        <v>117</v>
      </c>
      <c r="AO26" s="9" t="s">
        <v>117</v>
      </c>
      <c r="AP26" s="12" t="s">
        <v>117</v>
      </c>
      <c r="AQ26" s="11">
        <f>SUM(AQ7:AQ25)</f>
        <v>143</v>
      </c>
      <c r="AR26" s="11">
        <f>SUM(AR7:AR25)</f>
        <v>48</v>
      </c>
      <c r="AS26" s="11" t="s">
        <v>117</v>
      </c>
    </row>
    <row r="27" spans="1:82" ht="16.5" customHeight="1">
      <c r="A27" s="4" t="s">
        <v>95</v>
      </c>
      <c r="B27" s="5" t="s">
        <v>117</v>
      </c>
      <c r="C27" s="5" t="s">
        <v>117</v>
      </c>
      <c r="D27" s="5" t="s">
        <v>117</v>
      </c>
      <c r="E27" s="6" t="s">
        <v>117</v>
      </c>
      <c r="F27" s="7" t="s">
        <v>117</v>
      </c>
      <c r="G27" s="8" t="s">
        <v>117</v>
      </c>
      <c r="H27" s="9" t="s">
        <v>117</v>
      </c>
      <c r="I27" s="9" t="s">
        <v>117</v>
      </c>
      <c r="J27" s="9" t="s">
        <v>117</v>
      </c>
      <c r="K27" s="9" t="s">
        <v>117</v>
      </c>
      <c r="L27" s="10" t="s">
        <v>117</v>
      </c>
      <c r="M27" s="11" t="s">
        <v>117</v>
      </c>
      <c r="N27" s="11" t="s">
        <v>117</v>
      </c>
      <c r="O27" s="8" t="s">
        <v>117</v>
      </c>
      <c r="P27" s="12" t="s">
        <v>117</v>
      </c>
      <c r="Q27" s="8" t="s">
        <v>117</v>
      </c>
      <c r="R27" s="12" t="s">
        <v>117</v>
      </c>
      <c r="S27" s="8" t="s">
        <v>117</v>
      </c>
      <c r="T27" s="12" t="s">
        <v>117</v>
      </c>
      <c r="U27" s="8" t="s">
        <v>117</v>
      </c>
      <c r="V27" s="12" t="s">
        <v>117</v>
      </c>
      <c r="W27" s="8" t="s">
        <v>117</v>
      </c>
      <c r="X27" s="12" t="s">
        <v>117</v>
      </c>
      <c r="Y27" s="8" t="s">
        <v>117</v>
      </c>
      <c r="Z27" s="12" t="s">
        <v>117</v>
      </c>
      <c r="AA27" s="8" t="s">
        <v>117</v>
      </c>
      <c r="AB27" s="12" t="s">
        <v>117</v>
      </c>
      <c r="AC27" s="13" t="s">
        <v>117</v>
      </c>
      <c r="AD27" s="9" t="s">
        <v>117</v>
      </c>
      <c r="AE27" s="9" t="s">
        <v>117</v>
      </c>
      <c r="AF27" s="9" t="s">
        <v>117</v>
      </c>
      <c r="AG27" s="9" t="s">
        <v>117</v>
      </c>
      <c r="AH27" s="12" t="s">
        <v>117</v>
      </c>
      <c r="AI27" s="11" t="s">
        <v>117</v>
      </c>
      <c r="AJ27" s="11" t="s">
        <v>117</v>
      </c>
      <c r="AK27" s="13" t="s">
        <v>117</v>
      </c>
      <c r="AL27" s="9" t="s">
        <v>117</v>
      </c>
      <c r="AM27" s="9" t="s">
        <v>117</v>
      </c>
      <c r="AN27" s="9" t="s">
        <v>117</v>
      </c>
      <c r="AO27" s="9" t="s">
        <v>117</v>
      </c>
      <c r="AP27" s="12" t="s">
        <v>117</v>
      </c>
      <c r="AQ27" s="11" t="s">
        <v>117</v>
      </c>
      <c r="AR27" s="11" t="s">
        <v>117</v>
      </c>
      <c r="AS27" s="11" t="s">
        <v>117</v>
      </c>
    </row>
    <row r="28" spans="1:82" ht="16.5" customHeight="1">
      <c r="A28" s="4" t="s">
        <v>96</v>
      </c>
      <c r="B28" s="5" t="s">
        <v>117</v>
      </c>
      <c r="C28" s="5" t="s">
        <v>117</v>
      </c>
      <c r="D28" s="5" t="s">
        <v>117</v>
      </c>
      <c r="E28" s="6" t="s">
        <v>117</v>
      </c>
      <c r="F28" s="7" t="s">
        <v>117</v>
      </c>
      <c r="G28" s="8" t="s">
        <v>117</v>
      </c>
      <c r="H28" s="9" t="s">
        <v>117</v>
      </c>
      <c r="I28" s="9" t="s">
        <v>117</v>
      </c>
      <c r="J28" s="9" t="s">
        <v>117</v>
      </c>
      <c r="K28" s="9" t="s">
        <v>117</v>
      </c>
      <c r="L28" s="10" t="s">
        <v>117</v>
      </c>
      <c r="M28" s="11" t="s">
        <v>117</v>
      </c>
      <c r="N28" s="11" t="s">
        <v>117</v>
      </c>
      <c r="O28" s="8" t="s">
        <v>117</v>
      </c>
      <c r="P28" s="12" t="s">
        <v>117</v>
      </c>
      <c r="Q28" s="8" t="s">
        <v>117</v>
      </c>
      <c r="R28" s="12" t="s">
        <v>117</v>
      </c>
      <c r="S28" s="8" t="s">
        <v>117</v>
      </c>
      <c r="T28" s="12" t="s">
        <v>117</v>
      </c>
      <c r="U28" s="8" t="s">
        <v>117</v>
      </c>
      <c r="V28" s="12" t="s">
        <v>117</v>
      </c>
      <c r="W28" s="8" t="s">
        <v>117</v>
      </c>
      <c r="X28" s="12" t="s">
        <v>117</v>
      </c>
      <c r="Y28" s="8" t="s">
        <v>117</v>
      </c>
      <c r="Z28" s="12" t="s">
        <v>117</v>
      </c>
      <c r="AA28" s="8" t="s">
        <v>117</v>
      </c>
      <c r="AB28" s="12" t="s">
        <v>117</v>
      </c>
      <c r="AC28" s="13" t="s">
        <v>117</v>
      </c>
      <c r="AD28" s="9" t="s">
        <v>117</v>
      </c>
      <c r="AE28" s="9" t="s">
        <v>117</v>
      </c>
      <c r="AF28" s="9" t="s">
        <v>117</v>
      </c>
      <c r="AG28" s="9" t="s">
        <v>117</v>
      </c>
      <c r="AH28" s="12" t="s">
        <v>117</v>
      </c>
      <c r="AI28" s="11" t="s">
        <v>117</v>
      </c>
      <c r="AJ28" s="11" t="s">
        <v>117</v>
      </c>
      <c r="AK28" s="13" t="s">
        <v>117</v>
      </c>
      <c r="AL28" s="9" t="s">
        <v>117</v>
      </c>
      <c r="AM28" s="9" t="s">
        <v>117</v>
      </c>
      <c r="AN28" s="9" t="s">
        <v>117</v>
      </c>
      <c r="AO28" s="9" t="s">
        <v>117</v>
      </c>
      <c r="AP28" s="12" t="s">
        <v>117</v>
      </c>
      <c r="AQ28" s="11" t="s">
        <v>117</v>
      </c>
      <c r="AR28" s="11" t="s">
        <v>117</v>
      </c>
      <c r="AS28" s="11" t="s">
        <v>117</v>
      </c>
    </row>
    <row r="29" spans="1:82" ht="16.5" customHeight="1">
      <c r="A29" s="4" t="s">
        <v>97</v>
      </c>
      <c r="B29" s="5" t="s">
        <v>117</v>
      </c>
      <c r="C29" s="5" t="s">
        <v>117</v>
      </c>
      <c r="D29" s="5" t="s">
        <v>117</v>
      </c>
      <c r="E29" s="6" t="s">
        <v>117</v>
      </c>
      <c r="F29" s="7" t="s">
        <v>117</v>
      </c>
      <c r="G29" s="8" t="s">
        <v>117</v>
      </c>
      <c r="H29" s="9" t="s">
        <v>117</v>
      </c>
      <c r="I29" s="9" t="s">
        <v>117</v>
      </c>
      <c r="J29" s="9" t="s">
        <v>117</v>
      </c>
      <c r="K29" s="9" t="s">
        <v>117</v>
      </c>
      <c r="L29" s="10" t="s">
        <v>117</v>
      </c>
      <c r="M29" s="11" t="s">
        <v>117</v>
      </c>
      <c r="N29" s="11" t="s">
        <v>117</v>
      </c>
      <c r="O29" s="8" t="s">
        <v>117</v>
      </c>
      <c r="P29" s="12" t="s">
        <v>117</v>
      </c>
      <c r="Q29" s="8" t="s">
        <v>117</v>
      </c>
      <c r="R29" s="12" t="s">
        <v>117</v>
      </c>
      <c r="S29" s="8" t="s">
        <v>117</v>
      </c>
      <c r="T29" s="12" t="s">
        <v>117</v>
      </c>
      <c r="U29" s="8" t="s">
        <v>117</v>
      </c>
      <c r="V29" s="12" t="s">
        <v>117</v>
      </c>
      <c r="W29" s="8" t="s">
        <v>117</v>
      </c>
      <c r="X29" s="12" t="s">
        <v>117</v>
      </c>
      <c r="Y29" s="8" t="s">
        <v>117</v>
      </c>
      <c r="Z29" s="12" t="s">
        <v>117</v>
      </c>
      <c r="AA29" s="8" t="s">
        <v>117</v>
      </c>
      <c r="AB29" s="12" t="s">
        <v>117</v>
      </c>
      <c r="AC29" s="13" t="s">
        <v>117</v>
      </c>
      <c r="AD29" s="9" t="s">
        <v>117</v>
      </c>
      <c r="AE29" s="9" t="s">
        <v>117</v>
      </c>
      <c r="AF29" s="9" t="s">
        <v>117</v>
      </c>
      <c r="AG29" s="9" t="s">
        <v>117</v>
      </c>
      <c r="AH29" s="12" t="s">
        <v>117</v>
      </c>
      <c r="AI29" s="11" t="s">
        <v>117</v>
      </c>
      <c r="AJ29" s="11" t="s">
        <v>117</v>
      </c>
      <c r="AK29" s="13" t="s">
        <v>117</v>
      </c>
      <c r="AL29" s="9" t="s">
        <v>117</v>
      </c>
      <c r="AM29" s="9" t="s">
        <v>117</v>
      </c>
      <c r="AN29" s="9" t="s">
        <v>117</v>
      </c>
      <c r="AO29" s="9" t="s">
        <v>117</v>
      </c>
      <c r="AP29" s="12" t="s">
        <v>117</v>
      </c>
      <c r="AQ29" s="11" t="s">
        <v>117</v>
      </c>
      <c r="AR29" s="11" t="s">
        <v>117</v>
      </c>
      <c r="AS29" s="11" t="s">
        <v>117</v>
      </c>
    </row>
    <row r="30" spans="1:82" ht="16.5" customHeight="1">
      <c r="A30" s="4" t="s">
        <v>98</v>
      </c>
      <c r="B30" s="5" t="s">
        <v>117</v>
      </c>
      <c r="C30" s="5" t="s">
        <v>117</v>
      </c>
      <c r="D30" s="5" t="s">
        <v>117</v>
      </c>
      <c r="E30" s="6" t="s">
        <v>117</v>
      </c>
      <c r="F30" s="7" t="s">
        <v>117</v>
      </c>
      <c r="G30" s="8" t="s">
        <v>117</v>
      </c>
      <c r="H30" s="9" t="s">
        <v>117</v>
      </c>
      <c r="I30" s="9" t="s">
        <v>117</v>
      </c>
      <c r="J30" s="9" t="s">
        <v>117</v>
      </c>
      <c r="K30" s="9" t="s">
        <v>117</v>
      </c>
      <c r="L30" s="10" t="s">
        <v>117</v>
      </c>
      <c r="M30" s="11" t="s">
        <v>117</v>
      </c>
      <c r="N30" s="11" t="s">
        <v>117</v>
      </c>
      <c r="O30" s="8" t="s">
        <v>117</v>
      </c>
      <c r="P30" s="12" t="s">
        <v>117</v>
      </c>
      <c r="Q30" s="8" t="s">
        <v>117</v>
      </c>
      <c r="R30" s="12" t="s">
        <v>117</v>
      </c>
      <c r="S30" s="8" t="s">
        <v>117</v>
      </c>
      <c r="T30" s="12" t="s">
        <v>117</v>
      </c>
      <c r="U30" s="8" t="s">
        <v>117</v>
      </c>
      <c r="V30" s="12" t="s">
        <v>117</v>
      </c>
      <c r="W30" s="8" t="s">
        <v>117</v>
      </c>
      <c r="X30" s="12" t="s">
        <v>117</v>
      </c>
      <c r="Y30" s="8" t="s">
        <v>117</v>
      </c>
      <c r="Z30" s="12" t="s">
        <v>117</v>
      </c>
      <c r="AA30" s="8" t="s">
        <v>117</v>
      </c>
      <c r="AB30" s="12" t="s">
        <v>117</v>
      </c>
      <c r="AC30" s="13" t="s">
        <v>117</v>
      </c>
      <c r="AD30" s="9" t="s">
        <v>117</v>
      </c>
      <c r="AE30" s="9" t="s">
        <v>117</v>
      </c>
      <c r="AF30" s="9" t="s">
        <v>117</v>
      </c>
      <c r="AG30" s="9" t="s">
        <v>117</v>
      </c>
      <c r="AH30" s="12" t="s">
        <v>117</v>
      </c>
      <c r="AI30" s="11" t="s">
        <v>117</v>
      </c>
      <c r="AJ30" s="11" t="s">
        <v>117</v>
      </c>
      <c r="AK30" s="13" t="s">
        <v>117</v>
      </c>
      <c r="AL30" s="9" t="s">
        <v>117</v>
      </c>
      <c r="AM30" s="9" t="s">
        <v>117</v>
      </c>
      <c r="AN30" s="9" t="s">
        <v>117</v>
      </c>
      <c r="AO30" s="9" t="s">
        <v>117</v>
      </c>
      <c r="AP30" s="12" t="s">
        <v>117</v>
      </c>
      <c r="AQ30" s="11" t="s">
        <v>117</v>
      </c>
      <c r="AR30" s="11" t="s">
        <v>117</v>
      </c>
      <c r="AS30" s="11" t="s">
        <v>117</v>
      </c>
    </row>
    <row r="31" spans="1:82" ht="16.5" customHeight="1">
      <c r="A31" s="4" t="s">
        <v>99</v>
      </c>
      <c r="B31" s="5" t="s">
        <v>117</v>
      </c>
      <c r="C31" s="5" t="s">
        <v>117</v>
      </c>
      <c r="D31" s="5" t="s">
        <v>117</v>
      </c>
      <c r="E31" s="6" t="s">
        <v>117</v>
      </c>
      <c r="F31" s="7" t="s">
        <v>117</v>
      </c>
      <c r="G31" s="8" t="s">
        <v>117</v>
      </c>
      <c r="H31" s="9" t="s">
        <v>117</v>
      </c>
      <c r="I31" s="9" t="s">
        <v>117</v>
      </c>
      <c r="J31" s="9" t="s">
        <v>117</v>
      </c>
      <c r="K31" s="9" t="s">
        <v>117</v>
      </c>
      <c r="L31" s="10" t="s">
        <v>117</v>
      </c>
      <c r="M31" s="11" t="s">
        <v>117</v>
      </c>
      <c r="N31" s="11" t="s">
        <v>117</v>
      </c>
      <c r="O31" s="8" t="s">
        <v>117</v>
      </c>
      <c r="P31" s="12" t="s">
        <v>117</v>
      </c>
      <c r="Q31" s="8" t="s">
        <v>117</v>
      </c>
      <c r="R31" s="12" t="s">
        <v>117</v>
      </c>
      <c r="S31" s="8" t="s">
        <v>117</v>
      </c>
      <c r="T31" s="12" t="s">
        <v>117</v>
      </c>
      <c r="U31" s="8" t="s">
        <v>117</v>
      </c>
      <c r="V31" s="12" t="s">
        <v>117</v>
      </c>
      <c r="W31" s="8" t="s">
        <v>117</v>
      </c>
      <c r="X31" s="12" t="s">
        <v>117</v>
      </c>
      <c r="Y31" s="8" t="s">
        <v>117</v>
      </c>
      <c r="Z31" s="12" t="s">
        <v>117</v>
      </c>
      <c r="AA31" s="8" t="s">
        <v>117</v>
      </c>
      <c r="AB31" s="12" t="s">
        <v>117</v>
      </c>
      <c r="AC31" s="13" t="s">
        <v>117</v>
      </c>
      <c r="AD31" s="9" t="s">
        <v>117</v>
      </c>
      <c r="AE31" s="9" t="s">
        <v>117</v>
      </c>
      <c r="AF31" s="9" t="s">
        <v>117</v>
      </c>
      <c r="AG31" s="9" t="s">
        <v>117</v>
      </c>
      <c r="AH31" s="12" t="s">
        <v>117</v>
      </c>
      <c r="AI31" s="11" t="s">
        <v>117</v>
      </c>
      <c r="AJ31" s="11" t="s">
        <v>117</v>
      </c>
      <c r="AK31" s="13" t="s">
        <v>117</v>
      </c>
      <c r="AL31" s="9" t="s">
        <v>117</v>
      </c>
      <c r="AM31" s="9" t="s">
        <v>117</v>
      </c>
      <c r="AN31" s="9" t="s">
        <v>117</v>
      </c>
      <c r="AO31" s="9" t="s">
        <v>117</v>
      </c>
      <c r="AP31" s="12" t="s">
        <v>117</v>
      </c>
      <c r="AQ31" s="11" t="s">
        <v>117</v>
      </c>
      <c r="AR31" s="11" t="s">
        <v>117</v>
      </c>
      <c r="AS31" s="11" t="s">
        <v>117</v>
      </c>
    </row>
    <row r="32" spans="1:82" ht="16.5" customHeight="1">
      <c r="A32" s="4" t="s">
        <v>100</v>
      </c>
      <c r="B32" s="5" t="s">
        <v>117</v>
      </c>
      <c r="C32" s="5" t="s">
        <v>117</v>
      </c>
      <c r="D32" s="5" t="s">
        <v>117</v>
      </c>
      <c r="E32" s="6" t="s">
        <v>117</v>
      </c>
      <c r="F32" s="7" t="s">
        <v>117</v>
      </c>
      <c r="G32" s="8" t="s">
        <v>117</v>
      </c>
      <c r="H32" s="9" t="s">
        <v>117</v>
      </c>
      <c r="I32" s="9" t="s">
        <v>117</v>
      </c>
      <c r="J32" s="9" t="s">
        <v>117</v>
      </c>
      <c r="K32" s="9" t="s">
        <v>117</v>
      </c>
      <c r="L32" s="10" t="s">
        <v>117</v>
      </c>
      <c r="M32" s="11" t="s">
        <v>117</v>
      </c>
      <c r="N32" s="11" t="s">
        <v>117</v>
      </c>
      <c r="O32" s="8" t="s">
        <v>117</v>
      </c>
      <c r="P32" s="12" t="s">
        <v>117</v>
      </c>
      <c r="Q32" s="8" t="s">
        <v>117</v>
      </c>
      <c r="R32" s="12" t="s">
        <v>117</v>
      </c>
      <c r="S32" s="8" t="s">
        <v>117</v>
      </c>
      <c r="T32" s="12" t="s">
        <v>117</v>
      </c>
      <c r="U32" s="8" t="s">
        <v>117</v>
      </c>
      <c r="V32" s="12" t="s">
        <v>117</v>
      </c>
      <c r="W32" s="8" t="s">
        <v>117</v>
      </c>
      <c r="X32" s="12" t="s">
        <v>117</v>
      </c>
      <c r="Y32" s="8" t="s">
        <v>117</v>
      </c>
      <c r="Z32" s="12" t="s">
        <v>117</v>
      </c>
      <c r="AA32" s="8" t="s">
        <v>117</v>
      </c>
      <c r="AB32" s="12" t="s">
        <v>117</v>
      </c>
      <c r="AC32" s="13" t="s">
        <v>117</v>
      </c>
      <c r="AD32" s="9" t="s">
        <v>117</v>
      </c>
      <c r="AE32" s="9" t="s">
        <v>117</v>
      </c>
      <c r="AF32" s="9" t="s">
        <v>117</v>
      </c>
      <c r="AG32" s="9" t="s">
        <v>117</v>
      </c>
      <c r="AH32" s="12" t="s">
        <v>117</v>
      </c>
      <c r="AI32" s="11" t="s">
        <v>117</v>
      </c>
      <c r="AJ32" s="11" t="s">
        <v>117</v>
      </c>
      <c r="AK32" s="13" t="s">
        <v>117</v>
      </c>
      <c r="AL32" s="9" t="s">
        <v>117</v>
      </c>
      <c r="AM32" s="9" t="s">
        <v>117</v>
      </c>
      <c r="AN32" s="9" t="s">
        <v>117</v>
      </c>
      <c r="AO32" s="9" t="s">
        <v>117</v>
      </c>
      <c r="AP32" s="12" t="s">
        <v>117</v>
      </c>
      <c r="AQ32" s="11" t="s">
        <v>117</v>
      </c>
      <c r="AR32" s="11" t="s">
        <v>117</v>
      </c>
      <c r="AS32" s="11" t="s">
        <v>117</v>
      </c>
    </row>
    <row r="33" spans="1:45" ht="16.5" customHeight="1">
      <c r="A33" s="4" t="s">
        <v>101</v>
      </c>
      <c r="B33" s="5" t="s">
        <v>117</v>
      </c>
      <c r="C33" s="5" t="s">
        <v>117</v>
      </c>
      <c r="D33" s="5" t="s">
        <v>117</v>
      </c>
      <c r="E33" s="6" t="s">
        <v>117</v>
      </c>
      <c r="F33" s="7" t="s">
        <v>117</v>
      </c>
      <c r="G33" s="8" t="s">
        <v>117</v>
      </c>
      <c r="H33" s="9" t="s">
        <v>117</v>
      </c>
      <c r="I33" s="9" t="s">
        <v>117</v>
      </c>
      <c r="J33" s="9" t="s">
        <v>117</v>
      </c>
      <c r="K33" s="9" t="s">
        <v>117</v>
      </c>
      <c r="L33" s="10" t="s">
        <v>117</v>
      </c>
      <c r="M33" s="11" t="s">
        <v>117</v>
      </c>
      <c r="N33" s="11" t="s">
        <v>117</v>
      </c>
      <c r="O33" s="8" t="s">
        <v>117</v>
      </c>
      <c r="P33" s="12" t="s">
        <v>117</v>
      </c>
      <c r="Q33" s="8" t="s">
        <v>117</v>
      </c>
      <c r="R33" s="12" t="s">
        <v>117</v>
      </c>
      <c r="S33" s="8" t="s">
        <v>117</v>
      </c>
      <c r="T33" s="12" t="s">
        <v>117</v>
      </c>
      <c r="U33" s="8" t="s">
        <v>117</v>
      </c>
      <c r="V33" s="12" t="s">
        <v>117</v>
      </c>
      <c r="W33" s="8" t="s">
        <v>117</v>
      </c>
      <c r="X33" s="12" t="s">
        <v>117</v>
      </c>
      <c r="Y33" s="8" t="s">
        <v>117</v>
      </c>
      <c r="Z33" s="12" t="s">
        <v>117</v>
      </c>
      <c r="AA33" s="8" t="s">
        <v>117</v>
      </c>
      <c r="AB33" s="12" t="s">
        <v>117</v>
      </c>
      <c r="AC33" s="13" t="s">
        <v>117</v>
      </c>
      <c r="AD33" s="9" t="s">
        <v>117</v>
      </c>
      <c r="AE33" s="9" t="s">
        <v>117</v>
      </c>
      <c r="AF33" s="9" t="s">
        <v>117</v>
      </c>
      <c r="AG33" s="9" t="s">
        <v>117</v>
      </c>
      <c r="AH33" s="12" t="s">
        <v>117</v>
      </c>
      <c r="AI33" s="11" t="s">
        <v>117</v>
      </c>
      <c r="AJ33" s="11" t="s">
        <v>117</v>
      </c>
      <c r="AK33" s="13" t="s">
        <v>117</v>
      </c>
      <c r="AL33" s="9" t="s">
        <v>117</v>
      </c>
      <c r="AM33" s="9" t="s">
        <v>117</v>
      </c>
      <c r="AN33" s="9" t="s">
        <v>117</v>
      </c>
      <c r="AO33" s="9" t="s">
        <v>117</v>
      </c>
      <c r="AP33" s="12" t="s">
        <v>117</v>
      </c>
      <c r="AQ33" s="11" t="s">
        <v>117</v>
      </c>
      <c r="AR33" s="11" t="s">
        <v>117</v>
      </c>
      <c r="AS33" s="11" t="s">
        <v>117</v>
      </c>
    </row>
    <row r="34" spans="1:45" ht="16.5" customHeight="1">
      <c r="A34" s="4" t="s">
        <v>102</v>
      </c>
      <c r="B34" s="5" t="s">
        <v>117</v>
      </c>
      <c r="C34" s="5" t="s">
        <v>117</v>
      </c>
      <c r="D34" s="5" t="s">
        <v>117</v>
      </c>
      <c r="E34" s="6" t="s">
        <v>117</v>
      </c>
      <c r="F34" s="7" t="s">
        <v>117</v>
      </c>
      <c r="G34" s="8" t="s">
        <v>117</v>
      </c>
      <c r="H34" s="9" t="s">
        <v>117</v>
      </c>
      <c r="I34" s="9" t="s">
        <v>117</v>
      </c>
      <c r="J34" s="9" t="s">
        <v>117</v>
      </c>
      <c r="K34" s="9" t="s">
        <v>117</v>
      </c>
      <c r="L34" s="10" t="s">
        <v>117</v>
      </c>
      <c r="M34" s="11" t="s">
        <v>117</v>
      </c>
      <c r="N34" s="11" t="s">
        <v>117</v>
      </c>
      <c r="O34" s="8" t="s">
        <v>117</v>
      </c>
      <c r="P34" s="12" t="s">
        <v>117</v>
      </c>
      <c r="Q34" s="8" t="s">
        <v>117</v>
      </c>
      <c r="R34" s="12" t="s">
        <v>117</v>
      </c>
      <c r="S34" s="8" t="s">
        <v>117</v>
      </c>
      <c r="T34" s="12" t="s">
        <v>117</v>
      </c>
      <c r="U34" s="8" t="s">
        <v>117</v>
      </c>
      <c r="V34" s="12" t="s">
        <v>117</v>
      </c>
      <c r="W34" s="8" t="s">
        <v>117</v>
      </c>
      <c r="X34" s="12" t="s">
        <v>117</v>
      </c>
      <c r="Y34" s="8" t="s">
        <v>117</v>
      </c>
      <c r="Z34" s="12" t="s">
        <v>117</v>
      </c>
      <c r="AA34" s="8" t="s">
        <v>117</v>
      </c>
      <c r="AB34" s="12" t="s">
        <v>117</v>
      </c>
      <c r="AC34" s="13" t="s">
        <v>117</v>
      </c>
      <c r="AD34" s="9" t="s">
        <v>117</v>
      </c>
      <c r="AE34" s="9" t="s">
        <v>117</v>
      </c>
      <c r="AF34" s="9" t="s">
        <v>117</v>
      </c>
      <c r="AG34" s="9" t="s">
        <v>117</v>
      </c>
      <c r="AH34" s="12" t="s">
        <v>117</v>
      </c>
      <c r="AI34" s="11" t="s">
        <v>117</v>
      </c>
      <c r="AJ34" s="11" t="s">
        <v>117</v>
      </c>
      <c r="AK34" s="13" t="s">
        <v>117</v>
      </c>
      <c r="AL34" s="9" t="s">
        <v>117</v>
      </c>
      <c r="AM34" s="9" t="s">
        <v>117</v>
      </c>
      <c r="AN34" s="9" t="s">
        <v>117</v>
      </c>
      <c r="AO34" s="9" t="s">
        <v>117</v>
      </c>
      <c r="AP34" s="12" t="s">
        <v>117</v>
      </c>
      <c r="AQ34" s="11" t="s">
        <v>117</v>
      </c>
      <c r="AR34" s="11" t="s">
        <v>117</v>
      </c>
      <c r="AS34" s="11" t="s">
        <v>117</v>
      </c>
    </row>
    <row r="35" spans="1:45" ht="16.5" customHeight="1">
      <c r="A35" s="4" t="s">
        <v>103</v>
      </c>
      <c r="B35" s="5" t="s">
        <v>117</v>
      </c>
      <c r="C35" s="5" t="s">
        <v>117</v>
      </c>
      <c r="D35" s="5" t="s">
        <v>117</v>
      </c>
      <c r="E35" s="6" t="s">
        <v>117</v>
      </c>
      <c r="F35" s="7" t="s">
        <v>117</v>
      </c>
      <c r="G35" s="8" t="s">
        <v>117</v>
      </c>
      <c r="H35" s="9" t="s">
        <v>117</v>
      </c>
      <c r="I35" s="9" t="s">
        <v>117</v>
      </c>
      <c r="J35" s="9" t="s">
        <v>117</v>
      </c>
      <c r="K35" s="9" t="s">
        <v>117</v>
      </c>
      <c r="L35" s="10" t="s">
        <v>117</v>
      </c>
      <c r="M35" s="11" t="s">
        <v>117</v>
      </c>
      <c r="N35" s="11" t="s">
        <v>117</v>
      </c>
      <c r="O35" s="8" t="s">
        <v>117</v>
      </c>
      <c r="P35" s="12" t="s">
        <v>117</v>
      </c>
      <c r="Q35" s="8" t="s">
        <v>117</v>
      </c>
      <c r="R35" s="12" t="s">
        <v>117</v>
      </c>
      <c r="S35" s="8" t="s">
        <v>117</v>
      </c>
      <c r="T35" s="12" t="s">
        <v>117</v>
      </c>
      <c r="U35" s="8" t="s">
        <v>117</v>
      </c>
      <c r="V35" s="12" t="s">
        <v>117</v>
      </c>
      <c r="W35" s="8" t="s">
        <v>117</v>
      </c>
      <c r="X35" s="12" t="s">
        <v>117</v>
      </c>
      <c r="Y35" s="8" t="s">
        <v>117</v>
      </c>
      <c r="Z35" s="12" t="s">
        <v>117</v>
      </c>
      <c r="AA35" s="8" t="s">
        <v>117</v>
      </c>
      <c r="AB35" s="12" t="s">
        <v>117</v>
      </c>
      <c r="AC35" s="13" t="s">
        <v>117</v>
      </c>
      <c r="AD35" s="9" t="s">
        <v>117</v>
      </c>
      <c r="AE35" s="9" t="s">
        <v>117</v>
      </c>
      <c r="AF35" s="9" t="s">
        <v>117</v>
      </c>
      <c r="AG35" s="9" t="s">
        <v>117</v>
      </c>
      <c r="AH35" s="12" t="s">
        <v>117</v>
      </c>
      <c r="AI35" s="11" t="s">
        <v>117</v>
      </c>
      <c r="AJ35" s="11" t="s">
        <v>117</v>
      </c>
      <c r="AK35" s="13" t="s">
        <v>117</v>
      </c>
      <c r="AL35" s="9" t="s">
        <v>117</v>
      </c>
      <c r="AM35" s="9" t="s">
        <v>117</v>
      </c>
      <c r="AN35" s="9" t="s">
        <v>117</v>
      </c>
      <c r="AO35" s="9" t="s">
        <v>117</v>
      </c>
      <c r="AP35" s="12" t="s">
        <v>117</v>
      </c>
      <c r="AQ35" s="11" t="s">
        <v>117</v>
      </c>
      <c r="AR35" s="11" t="s">
        <v>117</v>
      </c>
      <c r="AS35" s="11" t="s">
        <v>117</v>
      </c>
    </row>
    <row r="36" spans="1:45" ht="16.5" customHeight="1">
      <c r="A36" s="4" t="s">
        <v>104</v>
      </c>
      <c r="B36" s="5" t="s">
        <v>117</v>
      </c>
      <c r="C36" s="5" t="s">
        <v>117</v>
      </c>
      <c r="D36" s="5" t="s">
        <v>117</v>
      </c>
      <c r="E36" s="6" t="s">
        <v>117</v>
      </c>
      <c r="F36" s="7" t="s">
        <v>117</v>
      </c>
      <c r="G36" s="8" t="s">
        <v>117</v>
      </c>
      <c r="H36" s="9" t="s">
        <v>117</v>
      </c>
      <c r="I36" s="9" t="s">
        <v>117</v>
      </c>
      <c r="J36" s="9" t="s">
        <v>117</v>
      </c>
      <c r="K36" s="9" t="s">
        <v>117</v>
      </c>
      <c r="L36" s="10" t="s">
        <v>117</v>
      </c>
      <c r="M36" s="11" t="s">
        <v>117</v>
      </c>
      <c r="N36" s="11" t="s">
        <v>117</v>
      </c>
      <c r="O36" s="8" t="s">
        <v>117</v>
      </c>
      <c r="P36" s="12" t="s">
        <v>117</v>
      </c>
      <c r="Q36" s="8" t="s">
        <v>117</v>
      </c>
      <c r="R36" s="12" t="s">
        <v>117</v>
      </c>
      <c r="S36" s="8" t="s">
        <v>117</v>
      </c>
      <c r="T36" s="12" t="s">
        <v>117</v>
      </c>
      <c r="U36" s="8" t="s">
        <v>117</v>
      </c>
      <c r="V36" s="12" t="s">
        <v>117</v>
      </c>
      <c r="W36" s="8" t="s">
        <v>117</v>
      </c>
      <c r="X36" s="12" t="s">
        <v>117</v>
      </c>
      <c r="Y36" s="8" t="s">
        <v>117</v>
      </c>
      <c r="Z36" s="12" t="s">
        <v>117</v>
      </c>
      <c r="AA36" s="8" t="s">
        <v>117</v>
      </c>
      <c r="AB36" s="12" t="s">
        <v>117</v>
      </c>
      <c r="AC36" s="13" t="s">
        <v>117</v>
      </c>
      <c r="AD36" s="9" t="s">
        <v>117</v>
      </c>
      <c r="AE36" s="9" t="s">
        <v>117</v>
      </c>
      <c r="AF36" s="9" t="s">
        <v>117</v>
      </c>
      <c r="AG36" s="9" t="s">
        <v>117</v>
      </c>
      <c r="AH36" s="12" t="s">
        <v>117</v>
      </c>
      <c r="AI36" s="11" t="s">
        <v>117</v>
      </c>
      <c r="AJ36" s="11" t="s">
        <v>117</v>
      </c>
      <c r="AK36" s="13" t="s">
        <v>117</v>
      </c>
      <c r="AL36" s="9" t="s">
        <v>117</v>
      </c>
      <c r="AM36" s="9" t="s">
        <v>117</v>
      </c>
      <c r="AN36" s="9" t="s">
        <v>117</v>
      </c>
      <c r="AO36" s="9" t="s">
        <v>117</v>
      </c>
      <c r="AP36" s="12" t="s">
        <v>117</v>
      </c>
      <c r="AQ36" s="11" t="s">
        <v>117</v>
      </c>
      <c r="AR36" s="11" t="s">
        <v>117</v>
      </c>
      <c r="AS36" s="11" t="s">
        <v>117</v>
      </c>
    </row>
    <row r="37" spans="1:45" ht="16.5" customHeight="1">
      <c r="A37" s="4" t="s">
        <v>105</v>
      </c>
      <c r="B37" s="5" t="s">
        <v>117</v>
      </c>
      <c r="C37" s="5" t="s">
        <v>117</v>
      </c>
      <c r="D37" s="5" t="s">
        <v>117</v>
      </c>
      <c r="E37" s="6" t="s">
        <v>117</v>
      </c>
      <c r="F37" s="7" t="s">
        <v>117</v>
      </c>
      <c r="G37" s="8" t="s">
        <v>117</v>
      </c>
      <c r="H37" s="9" t="s">
        <v>117</v>
      </c>
      <c r="I37" s="9" t="s">
        <v>117</v>
      </c>
      <c r="J37" s="9" t="s">
        <v>117</v>
      </c>
      <c r="K37" s="9" t="s">
        <v>117</v>
      </c>
      <c r="L37" s="10" t="s">
        <v>117</v>
      </c>
      <c r="M37" s="11" t="s">
        <v>117</v>
      </c>
      <c r="N37" s="11" t="s">
        <v>117</v>
      </c>
      <c r="O37" s="8" t="s">
        <v>117</v>
      </c>
      <c r="P37" s="12" t="s">
        <v>117</v>
      </c>
      <c r="Q37" s="8" t="s">
        <v>117</v>
      </c>
      <c r="R37" s="12" t="s">
        <v>117</v>
      </c>
      <c r="S37" s="8" t="s">
        <v>117</v>
      </c>
      <c r="T37" s="12" t="s">
        <v>117</v>
      </c>
      <c r="U37" s="8" t="s">
        <v>117</v>
      </c>
      <c r="V37" s="12" t="s">
        <v>117</v>
      </c>
      <c r="W37" s="8" t="s">
        <v>117</v>
      </c>
      <c r="X37" s="12" t="s">
        <v>117</v>
      </c>
      <c r="Y37" s="8" t="s">
        <v>117</v>
      </c>
      <c r="Z37" s="12" t="s">
        <v>117</v>
      </c>
      <c r="AA37" s="8" t="s">
        <v>117</v>
      </c>
      <c r="AB37" s="12" t="s">
        <v>117</v>
      </c>
      <c r="AC37" s="13" t="s">
        <v>117</v>
      </c>
      <c r="AD37" s="9" t="s">
        <v>117</v>
      </c>
      <c r="AE37" s="9" t="s">
        <v>117</v>
      </c>
      <c r="AF37" s="9" t="s">
        <v>117</v>
      </c>
      <c r="AG37" s="9" t="s">
        <v>117</v>
      </c>
      <c r="AH37" s="12" t="s">
        <v>117</v>
      </c>
      <c r="AI37" s="11" t="s">
        <v>117</v>
      </c>
      <c r="AJ37" s="11" t="s">
        <v>117</v>
      </c>
      <c r="AK37" s="13" t="s">
        <v>117</v>
      </c>
      <c r="AL37" s="9" t="s">
        <v>117</v>
      </c>
      <c r="AM37" s="9" t="s">
        <v>117</v>
      </c>
      <c r="AN37" s="9" t="s">
        <v>117</v>
      </c>
      <c r="AO37" s="9" t="s">
        <v>117</v>
      </c>
      <c r="AP37" s="12" t="s">
        <v>117</v>
      </c>
      <c r="AQ37" s="11" t="s">
        <v>117</v>
      </c>
      <c r="AR37" s="11" t="s">
        <v>117</v>
      </c>
      <c r="AS37" s="11" t="s">
        <v>117</v>
      </c>
    </row>
    <row r="38" spans="1:45" ht="16.5" customHeight="1">
      <c r="A38" s="4" t="s">
        <v>106</v>
      </c>
      <c r="B38" s="5" t="s">
        <v>117</v>
      </c>
      <c r="C38" s="5" t="s">
        <v>117</v>
      </c>
      <c r="D38" s="5" t="s">
        <v>117</v>
      </c>
      <c r="E38" s="6" t="s">
        <v>117</v>
      </c>
      <c r="F38" s="7" t="s">
        <v>117</v>
      </c>
      <c r="G38" s="8" t="s">
        <v>117</v>
      </c>
      <c r="H38" s="9" t="s">
        <v>117</v>
      </c>
      <c r="I38" s="9" t="s">
        <v>117</v>
      </c>
      <c r="J38" s="9" t="s">
        <v>117</v>
      </c>
      <c r="K38" s="9" t="s">
        <v>117</v>
      </c>
      <c r="L38" s="10" t="s">
        <v>117</v>
      </c>
      <c r="M38" s="11" t="s">
        <v>117</v>
      </c>
      <c r="N38" s="11" t="s">
        <v>117</v>
      </c>
      <c r="O38" s="8" t="s">
        <v>117</v>
      </c>
      <c r="P38" s="12" t="s">
        <v>117</v>
      </c>
      <c r="Q38" s="8" t="s">
        <v>117</v>
      </c>
      <c r="R38" s="12" t="s">
        <v>117</v>
      </c>
      <c r="S38" s="8" t="s">
        <v>117</v>
      </c>
      <c r="T38" s="12" t="s">
        <v>117</v>
      </c>
      <c r="U38" s="8" t="s">
        <v>117</v>
      </c>
      <c r="V38" s="12" t="s">
        <v>117</v>
      </c>
      <c r="W38" s="8" t="s">
        <v>117</v>
      </c>
      <c r="X38" s="12" t="s">
        <v>117</v>
      </c>
      <c r="Y38" s="8" t="s">
        <v>117</v>
      </c>
      <c r="Z38" s="12" t="s">
        <v>117</v>
      </c>
      <c r="AA38" s="8" t="s">
        <v>117</v>
      </c>
      <c r="AB38" s="12" t="s">
        <v>117</v>
      </c>
      <c r="AC38" s="13" t="s">
        <v>117</v>
      </c>
      <c r="AD38" s="9" t="s">
        <v>117</v>
      </c>
      <c r="AE38" s="9" t="s">
        <v>117</v>
      </c>
      <c r="AF38" s="9" t="s">
        <v>117</v>
      </c>
      <c r="AG38" s="9" t="s">
        <v>117</v>
      </c>
      <c r="AH38" s="12" t="s">
        <v>117</v>
      </c>
      <c r="AI38" s="11" t="s">
        <v>117</v>
      </c>
      <c r="AJ38" s="11" t="s">
        <v>117</v>
      </c>
      <c r="AK38" s="13" t="s">
        <v>117</v>
      </c>
      <c r="AL38" s="9" t="s">
        <v>117</v>
      </c>
      <c r="AM38" s="9" t="s">
        <v>117</v>
      </c>
      <c r="AN38" s="9" t="s">
        <v>117</v>
      </c>
      <c r="AO38" s="9" t="s">
        <v>117</v>
      </c>
      <c r="AP38" s="12" t="s">
        <v>117</v>
      </c>
      <c r="AQ38" s="11" t="s">
        <v>117</v>
      </c>
      <c r="AR38" s="11" t="s">
        <v>117</v>
      </c>
      <c r="AS38" s="11" t="s">
        <v>117</v>
      </c>
    </row>
    <row r="39" spans="1:45" ht="16.5" customHeight="1">
      <c r="A39" s="4" t="s">
        <v>107</v>
      </c>
      <c r="B39" s="5" t="s">
        <v>117</v>
      </c>
      <c r="C39" s="5" t="s">
        <v>117</v>
      </c>
      <c r="D39" s="5" t="s">
        <v>117</v>
      </c>
      <c r="E39" s="6" t="s">
        <v>117</v>
      </c>
      <c r="F39" s="7" t="s">
        <v>117</v>
      </c>
      <c r="G39" s="8" t="s">
        <v>117</v>
      </c>
      <c r="H39" s="9" t="s">
        <v>117</v>
      </c>
      <c r="I39" s="9" t="s">
        <v>117</v>
      </c>
      <c r="J39" s="9" t="s">
        <v>117</v>
      </c>
      <c r="K39" s="9" t="s">
        <v>117</v>
      </c>
      <c r="L39" s="10" t="s">
        <v>117</v>
      </c>
      <c r="M39" s="11" t="s">
        <v>117</v>
      </c>
      <c r="N39" s="11" t="s">
        <v>117</v>
      </c>
      <c r="O39" s="8" t="s">
        <v>117</v>
      </c>
      <c r="P39" s="12" t="s">
        <v>117</v>
      </c>
      <c r="Q39" s="8" t="s">
        <v>117</v>
      </c>
      <c r="R39" s="12" t="s">
        <v>117</v>
      </c>
      <c r="S39" s="8" t="s">
        <v>117</v>
      </c>
      <c r="T39" s="12" t="s">
        <v>117</v>
      </c>
      <c r="U39" s="8" t="s">
        <v>117</v>
      </c>
      <c r="V39" s="12" t="s">
        <v>117</v>
      </c>
      <c r="W39" s="8" t="s">
        <v>117</v>
      </c>
      <c r="X39" s="12" t="s">
        <v>117</v>
      </c>
      <c r="Y39" s="8" t="s">
        <v>117</v>
      </c>
      <c r="Z39" s="12" t="s">
        <v>117</v>
      </c>
      <c r="AA39" s="8" t="s">
        <v>117</v>
      </c>
      <c r="AB39" s="12" t="s">
        <v>117</v>
      </c>
      <c r="AC39" s="13" t="s">
        <v>117</v>
      </c>
      <c r="AD39" s="9" t="s">
        <v>117</v>
      </c>
      <c r="AE39" s="9" t="s">
        <v>117</v>
      </c>
      <c r="AF39" s="9" t="s">
        <v>117</v>
      </c>
      <c r="AG39" s="9" t="s">
        <v>117</v>
      </c>
      <c r="AH39" s="12" t="s">
        <v>117</v>
      </c>
      <c r="AI39" s="11" t="s">
        <v>117</v>
      </c>
      <c r="AJ39" s="11" t="s">
        <v>117</v>
      </c>
      <c r="AK39" s="13" t="s">
        <v>117</v>
      </c>
      <c r="AL39" s="9" t="s">
        <v>117</v>
      </c>
      <c r="AM39" s="9" t="s">
        <v>117</v>
      </c>
      <c r="AN39" s="9" t="s">
        <v>117</v>
      </c>
      <c r="AO39" s="9" t="s">
        <v>117</v>
      </c>
      <c r="AP39" s="12" t="s">
        <v>117</v>
      </c>
      <c r="AQ39" s="11" t="s">
        <v>117</v>
      </c>
      <c r="AR39" s="11" t="s">
        <v>117</v>
      </c>
      <c r="AS39" s="11" t="s">
        <v>117</v>
      </c>
    </row>
    <row r="40" spans="1:45" ht="16.5" customHeight="1">
      <c r="A40" s="4" t="s">
        <v>108</v>
      </c>
      <c r="B40" s="5" t="s">
        <v>117</v>
      </c>
      <c r="C40" s="5" t="s">
        <v>117</v>
      </c>
      <c r="D40" s="5" t="s">
        <v>117</v>
      </c>
      <c r="E40" s="6" t="s">
        <v>117</v>
      </c>
      <c r="F40" s="7" t="s">
        <v>117</v>
      </c>
      <c r="G40" s="8" t="s">
        <v>117</v>
      </c>
      <c r="H40" s="9" t="s">
        <v>117</v>
      </c>
      <c r="I40" s="9" t="s">
        <v>117</v>
      </c>
      <c r="J40" s="9" t="s">
        <v>117</v>
      </c>
      <c r="K40" s="9" t="s">
        <v>117</v>
      </c>
      <c r="L40" s="10" t="s">
        <v>117</v>
      </c>
      <c r="M40" s="11" t="s">
        <v>117</v>
      </c>
      <c r="N40" s="11" t="s">
        <v>117</v>
      </c>
      <c r="O40" s="8" t="s">
        <v>117</v>
      </c>
      <c r="P40" s="12" t="s">
        <v>117</v>
      </c>
      <c r="Q40" s="8" t="s">
        <v>117</v>
      </c>
      <c r="R40" s="12" t="s">
        <v>117</v>
      </c>
      <c r="S40" s="8" t="s">
        <v>117</v>
      </c>
      <c r="T40" s="12" t="s">
        <v>117</v>
      </c>
      <c r="U40" s="8" t="s">
        <v>117</v>
      </c>
      <c r="V40" s="12" t="s">
        <v>117</v>
      </c>
      <c r="W40" s="8" t="s">
        <v>117</v>
      </c>
      <c r="X40" s="12" t="s">
        <v>117</v>
      </c>
      <c r="Y40" s="8" t="s">
        <v>117</v>
      </c>
      <c r="Z40" s="12" t="s">
        <v>117</v>
      </c>
      <c r="AA40" s="8" t="s">
        <v>117</v>
      </c>
      <c r="AB40" s="12" t="s">
        <v>117</v>
      </c>
      <c r="AC40" s="13" t="s">
        <v>117</v>
      </c>
      <c r="AD40" s="9" t="s">
        <v>117</v>
      </c>
      <c r="AE40" s="9" t="s">
        <v>117</v>
      </c>
      <c r="AF40" s="9" t="s">
        <v>117</v>
      </c>
      <c r="AG40" s="9" t="s">
        <v>117</v>
      </c>
      <c r="AH40" s="12" t="s">
        <v>117</v>
      </c>
      <c r="AI40" s="11" t="s">
        <v>117</v>
      </c>
      <c r="AJ40" s="11" t="s">
        <v>117</v>
      </c>
      <c r="AK40" s="13" t="s">
        <v>117</v>
      </c>
      <c r="AL40" s="9" t="s">
        <v>117</v>
      </c>
      <c r="AM40" s="9" t="s">
        <v>117</v>
      </c>
      <c r="AN40" s="9" t="s">
        <v>117</v>
      </c>
      <c r="AO40" s="9" t="s">
        <v>117</v>
      </c>
      <c r="AP40" s="12" t="s">
        <v>117</v>
      </c>
      <c r="AQ40" s="11" t="s">
        <v>117</v>
      </c>
      <c r="AR40" s="11" t="s">
        <v>117</v>
      </c>
      <c r="AS40" s="11" t="s">
        <v>117</v>
      </c>
    </row>
    <row r="41" spans="1:45" ht="16.5" customHeight="1">
      <c r="A41" s="4" t="s">
        <v>109</v>
      </c>
      <c r="B41" s="5" t="s">
        <v>117</v>
      </c>
      <c r="C41" s="5" t="s">
        <v>117</v>
      </c>
      <c r="D41" s="5" t="s">
        <v>117</v>
      </c>
      <c r="E41" s="6" t="s">
        <v>117</v>
      </c>
      <c r="F41" s="7" t="s">
        <v>117</v>
      </c>
      <c r="G41" s="8" t="s">
        <v>117</v>
      </c>
      <c r="H41" s="9" t="s">
        <v>117</v>
      </c>
      <c r="I41" s="9" t="s">
        <v>117</v>
      </c>
      <c r="J41" s="9" t="s">
        <v>117</v>
      </c>
      <c r="K41" s="9" t="s">
        <v>117</v>
      </c>
      <c r="L41" s="10" t="s">
        <v>117</v>
      </c>
      <c r="M41" s="11" t="s">
        <v>117</v>
      </c>
      <c r="N41" s="11" t="s">
        <v>117</v>
      </c>
      <c r="O41" s="8" t="s">
        <v>117</v>
      </c>
      <c r="P41" s="12" t="s">
        <v>117</v>
      </c>
      <c r="Q41" s="8" t="s">
        <v>117</v>
      </c>
      <c r="R41" s="12" t="s">
        <v>117</v>
      </c>
      <c r="S41" s="8" t="s">
        <v>117</v>
      </c>
      <c r="T41" s="12" t="s">
        <v>117</v>
      </c>
      <c r="U41" s="8" t="s">
        <v>117</v>
      </c>
      <c r="V41" s="12" t="s">
        <v>117</v>
      </c>
      <c r="W41" s="8" t="s">
        <v>117</v>
      </c>
      <c r="X41" s="12" t="s">
        <v>117</v>
      </c>
      <c r="Y41" s="8" t="s">
        <v>117</v>
      </c>
      <c r="Z41" s="12" t="s">
        <v>117</v>
      </c>
      <c r="AA41" s="8" t="s">
        <v>117</v>
      </c>
      <c r="AB41" s="12" t="s">
        <v>117</v>
      </c>
      <c r="AC41" s="13" t="s">
        <v>117</v>
      </c>
      <c r="AD41" s="9" t="s">
        <v>117</v>
      </c>
      <c r="AE41" s="9" t="s">
        <v>117</v>
      </c>
      <c r="AF41" s="9" t="s">
        <v>117</v>
      </c>
      <c r="AG41" s="9" t="s">
        <v>117</v>
      </c>
      <c r="AH41" s="12" t="s">
        <v>117</v>
      </c>
      <c r="AI41" s="11" t="s">
        <v>117</v>
      </c>
      <c r="AJ41" s="11" t="s">
        <v>117</v>
      </c>
      <c r="AK41" s="13" t="s">
        <v>117</v>
      </c>
      <c r="AL41" s="9" t="s">
        <v>117</v>
      </c>
      <c r="AM41" s="9" t="s">
        <v>117</v>
      </c>
      <c r="AN41" s="9" t="s">
        <v>117</v>
      </c>
      <c r="AO41" s="9" t="s">
        <v>117</v>
      </c>
      <c r="AP41" s="12" t="s">
        <v>117</v>
      </c>
      <c r="AQ41" s="11" t="s">
        <v>117</v>
      </c>
      <c r="AR41" s="11" t="s">
        <v>117</v>
      </c>
      <c r="AS41" s="11" t="s">
        <v>117</v>
      </c>
    </row>
    <row r="42" spans="1:45" ht="16.5" customHeight="1">
      <c r="A42" s="4" t="s">
        <v>110</v>
      </c>
      <c r="B42" s="5" t="s">
        <v>117</v>
      </c>
      <c r="C42" s="5" t="s">
        <v>117</v>
      </c>
      <c r="D42" s="5" t="s">
        <v>117</v>
      </c>
      <c r="E42" s="6" t="s">
        <v>117</v>
      </c>
      <c r="F42" s="7" t="s">
        <v>117</v>
      </c>
      <c r="G42" s="8" t="s">
        <v>117</v>
      </c>
      <c r="H42" s="9" t="s">
        <v>117</v>
      </c>
      <c r="I42" s="9" t="s">
        <v>117</v>
      </c>
      <c r="J42" s="9" t="s">
        <v>117</v>
      </c>
      <c r="K42" s="9" t="s">
        <v>117</v>
      </c>
      <c r="L42" s="10" t="s">
        <v>117</v>
      </c>
      <c r="M42" s="11" t="s">
        <v>117</v>
      </c>
      <c r="N42" s="11" t="s">
        <v>117</v>
      </c>
      <c r="O42" s="8" t="s">
        <v>117</v>
      </c>
      <c r="P42" s="12" t="s">
        <v>117</v>
      </c>
      <c r="Q42" s="8" t="s">
        <v>117</v>
      </c>
      <c r="R42" s="12" t="s">
        <v>117</v>
      </c>
      <c r="S42" s="8" t="s">
        <v>117</v>
      </c>
      <c r="T42" s="12" t="s">
        <v>117</v>
      </c>
      <c r="U42" s="8" t="s">
        <v>117</v>
      </c>
      <c r="V42" s="12" t="s">
        <v>117</v>
      </c>
      <c r="W42" s="8" t="s">
        <v>117</v>
      </c>
      <c r="X42" s="12" t="s">
        <v>117</v>
      </c>
      <c r="Y42" s="8" t="s">
        <v>117</v>
      </c>
      <c r="Z42" s="12" t="s">
        <v>117</v>
      </c>
      <c r="AA42" s="8" t="s">
        <v>117</v>
      </c>
      <c r="AB42" s="12" t="s">
        <v>117</v>
      </c>
      <c r="AC42" s="13" t="s">
        <v>117</v>
      </c>
      <c r="AD42" s="9" t="s">
        <v>117</v>
      </c>
      <c r="AE42" s="9" t="s">
        <v>117</v>
      </c>
      <c r="AF42" s="9" t="s">
        <v>117</v>
      </c>
      <c r="AG42" s="9" t="s">
        <v>117</v>
      </c>
      <c r="AH42" s="12" t="s">
        <v>117</v>
      </c>
      <c r="AI42" s="11" t="s">
        <v>117</v>
      </c>
      <c r="AJ42" s="11" t="s">
        <v>117</v>
      </c>
      <c r="AK42" s="13" t="s">
        <v>117</v>
      </c>
      <c r="AL42" s="9" t="s">
        <v>117</v>
      </c>
      <c r="AM42" s="9" t="s">
        <v>117</v>
      </c>
      <c r="AN42" s="9" t="s">
        <v>117</v>
      </c>
      <c r="AO42" s="9" t="s">
        <v>117</v>
      </c>
      <c r="AP42" s="12" t="s">
        <v>117</v>
      </c>
      <c r="AQ42" s="11" t="s">
        <v>117</v>
      </c>
      <c r="AR42" s="11" t="s">
        <v>117</v>
      </c>
      <c r="AS42" s="11" t="s">
        <v>117</v>
      </c>
    </row>
    <row r="43" spans="1:45" ht="16.5" customHeight="1">
      <c r="A43" s="4" t="s">
        <v>111</v>
      </c>
      <c r="B43" s="5" t="s">
        <v>117</v>
      </c>
      <c r="C43" s="5" t="s">
        <v>117</v>
      </c>
      <c r="D43" s="5" t="s">
        <v>117</v>
      </c>
      <c r="E43" s="6" t="s">
        <v>117</v>
      </c>
      <c r="F43" s="7" t="s">
        <v>117</v>
      </c>
      <c r="G43" s="8" t="s">
        <v>117</v>
      </c>
      <c r="H43" s="9" t="s">
        <v>117</v>
      </c>
      <c r="I43" s="9" t="s">
        <v>117</v>
      </c>
      <c r="J43" s="9" t="s">
        <v>117</v>
      </c>
      <c r="K43" s="9" t="s">
        <v>117</v>
      </c>
      <c r="L43" s="10" t="s">
        <v>117</v>
      </c>
      <c r="M43" s="11" t="s">
        <v>117</v>
      </c>
      <c r="N43" s="11" t="s">
        <v>117</v>
      </c>
      <c r="O43" s="8" t="s">
        <v>117</v>
      </c>
      <c r="P43" s="12" t="s">
        <v>117</v>
      </c>
      <c r="Q43" s="8" t="s">
        <v>117</v>
      </c>
      <c r="R43" s="12" t="s">
        <v>117</v>
      </c>
      <c r="S43" s="8" t="s">
        <v>117</v>
      </c>
      <c r="T43" s="12" t="s">
        <v>117</v>
      </c>
      <c r="U43" s="8" t="s">
        <v>117</v>
      </c>
      <c r="V43" s="12" t="s">
        <v>117</v>
      </c>
      <c r="W43" s="8" t="s">
        <v>117</v>
      </c>
      <c r="X43" s="12" t="s">
        <v>117</v>
      </c>
      <c r="Y43" s="8" t="s">
        <v>117</v>
      </c>
      <c r="Z43" s="12" t="s">
        <v>117</v>
      </c>
      <c r="AA43" s="8" t="s">
        <v>117</v>
      </c>
      <c r="AB43" s="12" t="s">
        <v>117</v>
      </c>
      <c r="AC43" s="13" t="s">
        <v>117</v>
      </c>
      <c r="AD43" s="9" t="s">
        <v>117</v>
      </c>
      <c r="AE43" s="9" t="s">
        <v>117</v>
      </c>
      <c r="AF43" s="9" t="s">
        <v>117</v>
      </c>
      <c r="AG43" s="9" t="s">
        <v>117</v>
      </c>
      <c r="AH43" s="12" t="s">
        <v>117</v>
      </c>
      <c r="AI43" s="11" t="s">
        <v>117</v>
      </c>
      <c r="AJ43" s="11" t="s">
        <v>117</v>
      </c>
      <c r="AK43" s="13" t="s">
        <v>117</v>
      </c>
      <c r="AL43" s="9" t="s">
        <v>117</v>
      </c>
      <c r="AM43" s="9" t="s">
        <v>117</v>
      </c>
      <c r="AN43" s="9" t="s">
        <v>117</v>
      </c>
      <c r="AO43" s="9" t="s">
        <v>117</v>
      </c>
      <c r="AP43" s="12" t="s">
        <v>117</v>
      </c>
      <c r="AQ43" s="11" t="s">
        <v>117</v>
      </c>
      <c r="AR43" s="11" t="s">
        <v>117</v>
      </c>
      <c r="AS43" s="11" t="s">
        <v>117</v>
      </c>
    </row>
    <row r="44" spans="1:45" ht="16.5" customHeight="1">
      <c r="A44" s="4" t="s">
        <v>112</v>
      </c>
      <c r="B44" s="5" t="s">
        <v>117</v>
      </c>
      <c r="C44" s="5" t="s">
        <v>117</v>
      </c>
      <c r="D44" s="5" t="s">
        <v>117</v>
      </c>
      <c r="E44" s="6" t="s">
        <v>117</v>
      </c>
      <c r="F44" s="7" t="s">
        <v>117</v>
      </c>
      <c r="G44" s="8" t="s">
        <v>117</v>
      </c>
      <c r="H44" s="9" t="s">
        <v>117</v>
      </c>
      <c r="I44" s="9" t="s">
        <v>117</v>
      </c>
      <c r="J44" s="9" t="s">
        <v>117</v>
      </c>
      <c r="K44" s="9" t="s">
        <v>117</v>
      </c>
      <c r="L44" s="10" t="s">
        <v>117</v>
      </c>
      <c r="M44" s="11" t="s">
        <v>117</v>
      </c>
      <c r="N44" s="11" t="s">
        <v>117</v>
      </c>
      <c r="O44" s="8" t="s">
        <v>117</v>
      </c>
      <c r="P44" s="12" t="s">
        <v>117</v>
      </c>
      <c r="Q44" s="8" t="s">
        <v>117</v>
      </c>
      <c r="R44" s="12" t="s">
        <v>117</v>
      </c>
      <c r="S44" s="8" t="s">
        <v>117</v>
      </c>
      <c r="T44" s="12" t="s">
        <v>117</v>
      </c>
      <c r="U44" s="8" t="s">
        <v>117</v>
      </c>
      <c r="V44" s="12" t="s">
        <v>117</v>
      </c>
      <c r="W44" s="8" t="s">
        <v>117</v>
      </c>
      <c r="X44" s="12" t="s">
        <v>117</v>
      </c>
      <c r="Y44" s="8" t="s">
        <v>117</v>
      </c>
      <c r="Z44" s="12" t="s">
        <v>117</v>
      </c>
      <c r="AA44" s="8" t="s">
        <v>117</v>
      </c>
      <c r="AB44" s="12" t="s">
        <v>117</v>
      </c>
      <c r="AC44" s="13" t="s">
        <v>117</v>
      </c>
      <c r="AD44" s="9" t="s">
        <v>117</v>
      </c>
      <c r="AE44" s="9" t="s">
        <v>117</v>
      </c>
      <c r="AF44" s="9" t="s">
        <v>117</v>
      </c>
      <c r="AG44" s="9" t="s">
        <v>117</v>
      </c>
      <c r="AH44" s="12" t="s">
        <v>117</v>
      </c>
      <c r="AI44" s="11" t="s">
        <v>117</v>
      </c>
      <c r="AJ44" s="11" t="s">
        <v>117</v>
      </c>
      <c r="AK44" s="13" t="s">
        <v>117</v>
      </c>
      <c r="AL44" s="9" t="s">
        <v>117</v>
      </c>
      <c r="AM44" s="9" t="s">
        <v>117</v>
      </c>
      <c r="AN44" s="9" t="s">
        <v>117</v>
      </c>
      <c r="AO44" s="9" t="s">
        <v>117</v>
      </c>
      <c r="AP44" s="12" t="s">
        <v>117</v>
      </c>
      <c r="AQ44" s="11" t="s">
        <v>117</v>
      </c>
      <c r="AR44" s="11" t="s">
        <v>117</v>
      </c>
      <c r="AS44" s="11" t="s">
        <v>117</v>
      </c>
    </row>
    <row r="45" spans="1:45" ht="16.5" customHeight="1">
      <c r="A45" s="4" t="s">
        <v>113</v>
      </c>
      <c r="B45" s="5" t="s">
        <v>117</v>
      </c>
      <c r="C45" s="5" t="s">
        <v>117</v>
      </c>
      <c r="D45" s="5" t="s">
        <v>117</v>
      </c>
      <c r="E45" s="6" t="s">
        <v>117</v>
      </c>
      <c r="F45" s="7" t="s">
        <v>117</v>
      </c>
      <c r="G45" s="8" t="s">
        <v>117</v>
      </c>
      <c r="H45" s="9" t="s">
        <v>117</v>
      </c>
      <c r="I45" s="9" t="s">
        <v>117</v>
      </c>
      <c r="J45" s="9" t="s">
        <v>117</v>
      </c>
      <c r="K45" s="9" t="s">
        <v>117</v>
      </c>
      <c r="L45" s="10" t="s">
        <v>117</v>
      </c>
      <c r="M45" s="11" t="s">
        <v>117</v>
      </c>
      <c r="N45" s="11" t="s">
        <v>117</v>
      </c>
      <c r="O45" s="8" t="s">
        <v>117</v>
      </c>
      <c r="P45" s="12" t="s">
        <v>117</v>
      </c>
      <c r="Q45" s="8" t="s">
        <v>117</v>
      </c>
      <c r="R45" s="12" t="s">
        <v>117</v>
      </c>
      <c r="S45" s="8" t="s">
        <v>117</v>
      </c>
      <c r="T45" s="12" t="s">
        <v>117</v>
      </c>
      <c r="U45" s="8" t="s">
        <v>117</v>
      </c>
      <c r="V45" s="12" t="s">
        <v>117</v>
      </c>
      <c r="W45" s="8" t="s">
        <v>117</v>
      </c>
      <c r="X45" s="12" t="s">
        <v>117</v>
      </c>
      <c r="Y45" s="8" t="s">
        <v>117</v>
      </c>
      <c r="Z45" s="12" t="s">
        <v>117</v>
      </c>
      <c r="AA45" s="8" t="s">
        <v>117</v>
      </c>
      <c r="AB45" s="12" t="s">
        <v>117</v>
      </c>
      <c r="AC45" s="13" t="s">
        <v>117</v>
      </c>
      <c r="AD45" s="9" t="s">
        <v>117</v>
      </c>
      <c r="AE45" s="9" t="s">
        <v>117</v>
      </c>
      <c r="AF45" s="9" t="s">
        <v>117</v>
      </c>
      <c r="AG45" s="9" t="s">
        <v>117</v>
      </c>
      <c r="AH45" s="12" t="s">
        <v>117</v>
      </c>
      <c r="AI45" s="11" t="s">
        <v>117</v>
      </c>
      <c r="AJ45" s="11" t="s">
        <v>117</v>
      </c>
      <c r="AK45" s="13" t="s">
        <v>117</v>
      </c>
      <c r="AL45" s="9" t="s">
        <v>117</v>
      </c>
      <c r="AM45" s="9" t="s">
        <v>117</v>
      </c>
      <c r="AN45" s="9" t="s">
        <v>117</v>
      </c>
      <c r="AO45" s="9" t="s">
        <v>117</v>
      </c>
      <c r="AP45" s="12" t="s">
        <v>117</v>
      </c>
      <c r="AQ45" s="11" t="s">
        <v>117</v>
      </c>
      <c r="AR45" s="11" t="s">
        <v>117</v>
      </c>
      <c r="AS45" s="11" t="s">
        <v>117</v>
      </c>
    </row>
    <row r="46" spans="1:45" ht="16.5" customHeight="1">
      <c r="A46" s="4" t="s">
        <v>114</v>
      </c>
      <c r="B46" s="5" t="s">
        <v>117</v>
      </c>
      <c r="C46" s="5" t="s">
        <v>117</v>
      </c>
      <c r="D46" s="5" t="s">
        <v>117</v>
      </c>
      <c r="E46" s="6" t="s">
        <v>117</v>
      </c>
      <c r="F46" s="7" t="s">
        <v>117</v>
      </c>
      <c r="G46" s="8" t="s">
        <v>117</v>
      </c>
      <c r="H46" s="9" t="s">
        <v>117</v>
      </c>
      <c r="I46" s="9" t="s">
        <v>117</v>
      </c>
      <c r="J46" s="9" t="s">
        <v>117</v>
      </c>
      <c r="K46" s="9" t="s">
        <v>117</v>
      </c>
      <c r="L46" s="10" t="s">
        <v>117</v>
      </c>
      <c r="M46" s="11" t="s">
        <v>117</v>
      </c>
      <c r="N46" s="11" t="s">
        <v>117</v>
      </c>
      <c r="O46" s="8" t="s">
        <v>117</v>
      </c>
      <c r="P46" s="12" t="s">
        <v>117</v>
      </c>
      <c r="Q46" s="8" t="s">
        <v>117</v>
      </c>
      <c r="R46" s="12" t="s">
        <v>117</v>
      </c>
      <c r="S46" s="8" t="s">
        <v>117</v>
      </c>
      <c r="T46" s="12" t="s">
        <v>117</v>
      </c>
      <c r="U46" s="8" t="s">
        <v>117</v>
      </c>
      <c r="V46" s="12" t="s">
        <v>117</v>
      </c>
      <c r="W46" s="8" t="s">
        <v>117</v>
      </c>
      <c r="X46" s="12" t="s">
        <v>117</v>
      </c>
      <c r="Y46" s="8" t="s">
        <v>117</v>
      </c>
      <c r="Z46" s="12" t="s">
        <v>117</v>
      </c>
      <c r="AA46" s="8" t="s">
        <v>117</v>
      </c>
      <c r="AB46" s="12" t="s">
        <v>117</v>
      </c>
      <c r="AC46" s="13" t="s">
        <v>117</v>
      </c>
      <c r="AD46" s="9" t="s">
        <v>117</v>
      </c>
      <c r="AE46" s="9" t="s">
        <v>117</v>
      </c>
      <c r="AF46" s="9" t="s">
        <v>117</v>
      </c>
      <c r="AG46" s="9" t="s">
        <v>117</v>
      </c>
      <c r="AH46" s="12" t="s">
        <v>117</v>
      </c>
      <c r="AI46" s="11" t="s">
        <v>117</v>
      </c>
      <c r="AJ46" s="11" t="s">
        <v>117</v>
      </c>
      <c r="AK46" s="13" t="s">
        <v>117</v>
      </c>
      <c r="AL46" s="9" t="s">
        <v>117</v>
      </c>
      <c r="AM46" s="9" t="s">
        <v>117</v>
      </c>
      <c r="AN46" s="9" t="s">
        <v>117</v>
      </c>
      <c r="AO46" s="9" t="s">
        <v>117</v>
      </c>
      <c r="AP46" s="12" t="s">
        <v>117</v>
      </c>
      <c r="AQ46" s="11" t="s">
        <v>117</v>
      </c>
      <c r="AR46" s="11" t="s">
        <v>117</v>
      </c>
      <c r="AS46" s="11" t="s">
        <v>117</v>
      </c>
    </row>
    <row r="47" spans="1:45" ht="16.5" customHeight="1">
      <c r="A47" s="4">
        <v>41</v>
      </c>
      <c r="B47" s="5" t="s">
        <v>117</v>
      </c>
      <c r="C47" s="5" t="s">
        <v>117</v>
      </c>
      <c r="D47" s="5" t="s">
        <v>117</v>
      </c>
      <c r="E47" s="6" t="s">
        <v>117</v>
      </c>
      <c r="F47" s="7" t="s">
        <v>117</v>
      </c>
      <c r="G47" s="8" t="s">
        <v>117</v>
      </c>
      <c r="H47" s="9" t="s">
        <v>117</v>
      </c>
      <c r="I47" s="9" t="s">
        <v>117</v>
      </c>
      <c r="J47" s="9" t="s">
        <v>117</v>
      </c>
      <c r="K47" s="9" t="s">
        <v>117</v>
      </c>
      <c r="L47" s="10" t="s">
        <v>117</v>
      </c>
      <c r="M47" s="11" t="s">
        <v>117</v>
      </c>
      <c r="N47" s="11" t="s">
        <v>117</v>
      </c>
      <c r="O47" s="8" t="s">
        <v>117</v>
      </c>
      <c r="P47" s="12" t="s">
        <v>117</v>
      </c>
      <c r="Q47" s="8" t="s">
        <v>117</v>
      </c>
      <c r="R47" s="12" t="s">
        <v>117</v>
      </c>
      <c r="S47" s="8" t="s">
        <v>117</v>
      </c>
      <c r="T47" s="12" t="s">
        <v>117</v>
      </c>
      <c r="U47" s="8" t="s">
        <v>117</v>
      </c>
      <c r="V47" s="12" t="s">
        <v>117</v>
      </c>
      <c r="W47" s="8" t="s">
        <v>117</v>
      </c>
      <c r="X47" s="12" t="s">
        <v>117</v>
      </c>
      <c r="Y47" s="8" t="s">
        <v>117</v>
      </c>
      <c r="Z47" s="12" t="s">
        <v>117</v>
      </c>
      <c r="AA47" s="8" t="s">
        <v>117</v>
      </c>
      <c r="AB47" s="12" t="s">
        <v>117</v>
      </c>
      <c r="AC47" s="13" t="s">
        <v>117</v>
      </c>
      <c r="AD47" s="9" t="s">
        <v>117</v>
      </c>
      <c r="AE47" s="9" t="s">
        <v>117</v>
      </c>
      <c r="AF47" s="9" t="s">
        <v>117</v>
      </c>
      <c r="AG47" s="9" t="s">
        <v>117</v>
      </c>
      <c r="AH47" s="12" t="s">
        <v>117</v>
      </c>
      <c r="AI47" s="11" t="s">
        <v>117</v>
      </c>
      <c r="AJ47" s="11" t="s">
        <v>117</v>
      </c>
      <c r="AK47" s="13" t="s">
        <v>117</v>
      </c>
      <c r="AL47" s="9" t="s">
        <v>117</v>
      </c>
      <c r="AM47" s="9" t="s">
        <v>117</v>
      </c>
      <c r="AN47" s="9" t="s">
        <v>117</v>
      </c>
      <c r="AO47" s="9" t="s">
        <v>117</v>
      </c>
      <c r="AP47" s="12" t="s">
        <v>117</v>
      </c>
      <c r="AQ47" s="11" t="s">
        <v>117</v>
      </c>
      <c r="AR47" s="11" t="s">
        <v>117</v>
      </c>
      <c r="AS47" s="11" t="s">
        <v>117</v>
      </c>
    </row>
    <row r="48" spans="1:45" ht="16.5" customHeight="1">
      <c r="A48" s="4">
        <v>42</v>
      </c>
      <c r="B48" s="5" t="s">
        <v>117</v>
      </c>
      <c r="C48" s="5" t="s">
        <v>117</v>
      </c>
      <c r="D48" s="5" t="s">
        <v>117</v>
      </c>
      <c r="E48" s="6" t="s">
        <v>117</v>
      </c>
      <c r="F48" s="7" t="s">
        <v>117</v>
      </c>
      <c r="G48" s="8" t="s">
        <v>117</v>
      </c>
      <c r="H48" s="9" t="s">
        <v>117</v>
      </c>
      <c r="I48" s="9" t="s">
        <v>117</v>
      </c>
      <c r="J48" s="9" t="s">
        <v>117</v>
      </c>
      <c r="K48" s="9" t="s">
        <v>117</v>
      </c>
      <c r="L48" s="10" t="s">
        <v>117</v>
      </c>
      <c r="M48" s="11" t="s">
        <v>117</v>
      </c>
      <c r="N48" s="11" t="s">
        <v>117</v>
      </c>
      <c r="O48" s="8" t="s">
        <v>117</v>
      </c>
      <c r="P48" s="12" t="s">
        <v>117</v>
      </c>
      <c r="Q48" s="8" t="s">
        <v>117</v>
      </c>
      <c r="R48" s="12" t="s">
        <v>117</v>
      </c>
      <c r="S48" s="8" t="s">
        <v>117</v>
      </c>
      <c r="T48" s="12" t="s">
        <v>117</v>
      </c>
      <c r="U48" s="8" t="s">
        <v>117</v>
      </c>
      <c r="V48" s="12" t="s">
        <v>117</v>
      </c>
      <c r="W48" s="8" t="s">
        <v>117</v>
      </c>
      <c r="X48" s="12" t="s">
        <v>117</v>
      </c>
      <c r="Y48" s="8" t="s">
        <v>117</v>
      </c>
      <c r="Z48" s="12" t="s">
        <v>117</v>
      </c>
      <c r="AA48" s="8" t="s">
        <v>117</v>
      </c>
      <c r="AB48" s="12" t="s">
        <v>117</v>
      </c>
      <c r="AC48" s="13" t="s">
        <v>117</v>
      </c>
      <c r="AD48" s="9" t="s">
        <v>117</v>
      </c>
      <c r="AE48" s="9" t="s">
        <v>117</v>
      </c>
      <c r="AF48" s="9" t="s">
        <v>117</v>
      </c>
      <c r="AG48" s="9" t="s">
        <v>117</v>
      </c>
      <c r="AH48" s="12" t="s">
        <v>117</v>
      </c>
      <c r="AI48" s="11" t="s">
        <v>117</v>
      </c>
      <c r="AJ48" s="11" t="s">
        <v>117</v>
      </c>
      <c r="AK48" s="13" t="s">
        <v>117</v>
      </c>
      <c r="AL48" s="9" t="s">
        <v>117</v>
      </c>
      <c r="AM48" s="9" t="s">
        <v>117</v>
      </c>
      <c r="AN48" s="9" t="s">
        <v>117</v>
      </c>
      <c r="AO48" s="9" t="s">
        <v>117</v>
      </c>
      <c r="AP48" s="12" t="s">
        <v>117</v>
      </c>
      <c r="AQ48" s="11" t="s">
        <v>117</v>
      </c>
      <c r="AR48" s="11" t="s">
        <v>117</v>
      </c>
      <c r="AS48" s="11" t="s">
        <v>117</v>
      </c>
    </row>
    <row r="49" spans="1:45" ht="16.5" customHeight="1">
      <c r="A49" s="4">
        <v>43</v>
      </c>
      <c r="B49" s="5" t="s">
        <v>117</v>
      </c>
      <c r="C49" s="5" t="s">
        <v>117</v>
      </c>
      <c r="D49" s="5" t="s">
        <v>117</v>
      </c>
      <c r="E49" s="6" t="s">
        <v>117</v>
      </c>
      <c r="F49" s="7" t="s">
        <v>117</v>
      </c>
      <c r="G49" s="8" t="s">
        <v>117</v>
      </c>
      <c r="H49" s="9" t="s">
        <v>117</v>
      </c>
      <c r="I49" s="9" t="s">
        <v>117</v>
      </c>
      <c r="J49" s="9" t="s">
        <v>117</v>
      </c>
      <c r="K49" s="9" t="s">
        <v>117</v>
      </c>
      <c r="L49" s="10" t="s">
        <v>117</v>
      </c>
      <c r="M49" s="11" t="s">
        <v>117</v>
      </c>
      <c r="N49" s="11" t="s">
        <v>117</v>
      </c>
      <c r="O49" s="8" t="s">
        <v>117</v>
      </c>
      <c r="P49" s="12" t="s">
        <v>117</v>
      </c>
      <c r="Q49" s="8" t="s">
        <v>117</v>
      </c>
      <c r="R49" s="12" t="s">
        <v>117</v>
      </c>
      <c r="S49" s="8" t="s">
        <v>117</v>
      </c>
      <c r="T49" s="12" t="s">
        <v>117</v>
      </c>
      <c r="U49" s="8" t="s">
        <v>117</v>
      </c>
      <c r="V49" s="12" t="s">
        <v>117</v>
      </c>
      <c r="W49" s="8" t="s">
        <v>117</v>
      </c>
      <c r="X49" s="12" t="s">
        <v>117</v>
      </c>
      <c r="Y49" s="8" t="s">
        <v>117</v>
      </c>
      <c r="Z49" s="12" t="s">
        <v>117</v>
      </c>
      <c r="AA49" s="8" t="s">
        <v>117</v>
      </c>
      <c r="AB49" s="12" t="s">
        <v>117</v>
      </c>
      <c r="AC49" s="13" t="s">
        <v>117</v>
      </c>
      <c r="AD49" s="9" t="s">
        <v>117</v>
      </c>
      <c r="AE49" s="9" t="s">
        <v>117</v>
      </c>
      <c r="AF49" s="9" t="s">
        <v>117</v>
      </c>
      <c r="AG49" s="9" t="s">
        <v>117</v>
      </c>
      <c r="AH49" s="12" t="s">
        <v>117</v>
      </c>
      <c r="AI49" s="11" t="s">
        <v>117</v>
      </c>
      <c r="AJ49" s="11" t="s">
        <v>117</v>
      </c>
      <c r="AK49" s="13" t="s">
        <v>117</v>
      </c>
      <c r="AL49" s="9" t="s">
        <v>117</v>
      </c>
      <c r="AM49" s="9" t="s">
        <v>117</v>
      </c>
      <c r="AN49" s="9" t="s">
        <v>117</v>
      </c>
      <c r="AO49" s="9" t="s">
        <v>117</v>
      </c>
      <c r="AP49" s="12" t="s">
        <v>117</v>
      </c>
      <c r="AQ49" s="11" t="s">
        <v>117</v>
      </c>
      <c r="AR49" s="11" t="s">
        <v>117</v>
      </c>
      <c r="AS49" s="11" t="s">
        <v>117</v>
      </c>
    </row>
    <row r="50" spans="1:45" ht="16.5" customHeight="1">
      <c r="A50" s="4">
        <v>44</v>
      </c>
      <c r="B50" s="5" t="s">
        <v>117</v>
      </c>
      <c r="C50" s="5" t="s">
        <v>117</v>
      </c>
      <c r="D50" s="5" t="s">
        <v>117</v>
      </c>
      <c r="E50" s="6" t="s">
        <v>117</v>
      </c>
      <c r="F50" s="7" t="s">
        <v>117</v>
      </c>
      <c r="G50" s="8" t="s">
        <v>117</v>
      </c>
      <c r="H50" s="9" t="s">
        <v>117</v>
      </c>
      <c r="I50" s="9" t="s">
        <v>117</v>
      </c>
      <c r="J50" s="9" t="s">
        <v>117</v>
      </c>
      <c r="K50" s="9" t="s">
        <v>117</v>
      </c>
      <c r="L50" s="10" t="s">
        <v>117</v>
      </c>
      <c r="M50" s="11" t="s">
        <v>117</v>
      </c>
      <c r="N50" s="11" t="s">
        <v>117</v>
      </c>
      <c r="O50" s="8" t="s">
        <v>117</v>
      </c>
      <c r="P50" s="12" t="s">
        <v>117</v>
      </c>
      <c r="Q50" s="8" t="s">
        <v>117</v>
      </c>
      <c r="R50" s="12" t="s">
        <v>117</v>
      </c>
      <c r="S50" s="8" t="s">
        <v>117</v>
      </c>
      <c r="T50" s="12" t="s">
        <v>117</v>
      </c>
      <c r="U50" s="8" t="s">
        <v>117</v>
      </c>
      <c r="V50" s="12" t="s">
        <v>117</v>
      </c>
      <c r="W50" s="8" t="s">
        <v>117</v>
      </c>
      <c r="X50" s="12" t="s">
        <v>117</v>
      </c>
      <c r="Y50" s="8" t="s">
        <v>117</v>
      </c>
      <c r="Z50" s="12" t="s">
        <v>117</v>
      </c>
      <c r="AA50" s="8" t="s">
        <v>117</v>
      </c>
      <c r="AB50" s="12" t="s">
        <v>117</v>
      </c>
      <c r="AC50" s="13" t="s">
        <v>117</v>
      </c>
      <c r="AD50" s="9" t="s">
        <v>117</v>
      </c>
      <c r="AE50" s="9" t="s">
        <v>117</v>
      </c>
      <c r="AF50" s="9" t="s">
        <v>117</v>
      </c>
      <c r="AG50" s="9" t="s">
        <v>117</v>
      </c>
      <c r="AH50" s="12" t="s">
        <v>117</v>
      </c>
      <c r="AI50" s="11" t="s">
        <v>117</v>
      </c>
      <c r="AJ50" s="11" t="s">
        <v>117</v>
      </c>
      <c r="AK50" s="13" t="s">
        <v>117</v>
      </c>
      <c r="AL50" s="9" t="s">
        <v>117</v>
      </c>
      <c r="AM50" s="9" t="s">
        <v>117</v>
      </c>
      <c r="AN50" s="9" t="s">
        <v>117</v>
      </c>
      <c r="AO50" s="9" t="s">
        <v>117</v>
      </c>
      <c r="AP50" s="12" t="s">
        <v>117</v>
      </c>
      <c r="AQ50" s="11" t="s">
        <v>117</v>
      </c>
      <c r="AR50" s="11" t="s">
        <v>117</v>
      </c>
      <c r="AS50" s="11" t="s">
        <v>117</v>
      </c>
    </row>
    <row r="51" spans="1:45" ht="16.5" customHeight="1">
      <c r="A51" s="4">
        <v>45</v>
      </c>
      <c r="B51" s="5" t="s">
        <v>117</v>
      </c>
      <c r="C51" s="5" t="s">
        <v>117</v>
      </c>
      <c r="D51" s="5" t="s">
        <v>117</v>
      </c>
      <c r="E51" s="6" t="s">
        <v>117</v>
      </c>
      <c r="F51" s="7" t="s">
        <v>117</v>
      </c>
      <c r="G51" s="8" t="s">
        <v>117</v>
      </c>
      <c r="H51" s="9" t="s">
        <v>117</v>
      </c>
      <c r="I51" s="9" t="s">
        <v>117</v>
      </c>
      <c r="J51" s="9" t="s">
        <v>117</v>
      </c>
      <c r="K51" s="9" t="s">
        <v>117</v>
      </c>
      <c r="L51" s="10" t="s">
        <v>117</v>
      </c>
      <c r="M51" s="11" t="s">
        <v>117</v>
      </c>
      <c r="N51" s="11" t="s">
        <v>117</v>
      </c>
      <c r="O51" s="8" t="s">
        <v>117</v>
      </c>
      <c r="P51" s="12" t="s">
        <v>117</v>
      </c>
      <c r="Q51" s="8" t="s">
        <v>117</v>
      </c>
      <c r="R51" s="12" t="s">
        <v>117</v>
      </c>
      <c r="S51" s="8" t="s">
        <v>117</v>
      </c>
      <c r="T51" s="12" t="s">
        <v>117</v>
      </c>
      <c r="U51" s="8" t="s">
        <v>117</v>
      </c>
      <c r="V51" s="12" t="s">
        <v>117</v>
      </c>
      <c r="W51" s="8" t="s">
        <v>117</v>
      </c>
      <c r="X51" s="12" t="s">
        <v>117</v>
      </c>
      <c r="Y51" s="8" t="s">
        <v>117</v>
      </c>
      <c r="Z51" s="12" t="s">
        <v>117</v>
      </c>
      <c r="AA51" s="8" t="s">
        <v>117</v>
      </c>
      <c r="AB51" s="12" t="s">
        <v>117</v>
      </c>
      <c r="AC51" s="13" t="s">
        <v>117</v>
      </c>
      <c r="AD51" s="9" t="s">
        <v>117</v>
      </c>
      <c r="AE51" s="9" t="s">
        <v>117</v>
      </c>
      <c r="AF51" s="9" t="s">
        <v>117</v>
      </c>
      <c r="AG51" s="9" t="s">
        <v>117</v>
      </c>
      <c r="AH51" s="12" t="s">
        <v>117</v>
      </c>
      <c r="AI51" s="11" t="s">
        <v>117</v>
      </c>
      <c r="AJ51" s="11" t="s">
        <v>117</v>
      </c>
      <c r="AK51" s="13" t="s">
        <v>117</v>
      </c>
      <c r="AL51" s="9" t="s">
        <v>117</v>
      </c>
      <c r="AM51" s="9" t="s">
        <v>117</v>
      </c>
      <c r="AN51" s="9" t="s">
        <v>117</v>
      </c>
      <c r="AO51" s="9" t="s">
        <v>117</v>
      </c>
      <c r="AP51" s="12" t="s">
        <v>117</v>
      </c>
      <c r="AQ51" s="11" t="s">
        <v>117</v>
      </c>
      <c r="AR51" s="11" t="s">
        <v>117</v>
      </c>
      <c r="AS51" s="11" t="s">
        <v>117</v>
      </c>
    </row>
    <row r="52" spans="1:45" ht="16.5" customHeight="1">
      <c r="A52" s="4">
        <v>46</v>
      </c>
      <c r="B52" s="5" t="s">
        <v>117</v>
      </c>
      <c r="C52" s="5" t="s">
        <v>117</v>
      </c>
      <c r="D52" s="5" t="s">
        <v>117</v>
      </c>
      <c r="E52" s="6" t="s">
        <v>117</v>
      </c>
      <c r="F52" s="7" t="s">
        <v>117</v>
      </c>
      <c r="G52" s="8" t="s">
        <v>117</v>
      </c>
      <c r="H52" s="9" t="s">
        <v>117</v>
      </c>
      <c r="I52" s="9" t="s">
        <v>117</v>
      </c>
      <c r="J52" s="9" t="s">
        <v>117</v>
      </c>
      <c r="K52" s="9" t="s">
        <v>117</v>
      </c>
      <c r="L52" s="10" t="s">
        <v>117</v>
      </c>
      <c r="M52" s="11" t="s">
        <v>117</v>
      </c>
      <c r="N52" s="11" t="s">
        <v>117</v>
      </c>
      <c r="O52" s="8" t="s">
        <v>117</v>
      </c>
      <c r="P52" s="12" t="s">
        <v>117</v>
      </c>
      <c r="Q52" s="8" t="s">
        <v>117</v>
      </c>
      <c r="R52" s="12" t="s">
        <v>117</v>
      </c>
      <c r="S52" s="8" t="s">
        <v>117</v>
      </c>
      <c r="T52" s="12" t="s">
        <v>117</v>
      </c>
      <c r="U52" s="8" t="s">
        <v>117</v>
      </c>
      <c r="V52" s="12" t="s">
        <v>117</v>
      </c>
      <c r="W52" s="8" t="s">
        <v>117</v>
      </c>
      <c r="X52" s="12" t="s">
        <v>117</v>
      </c>
      <c r="Y52" s="8" t="s">
        <v>117</v>
      </c>
      <c r="Z52" s="12" t="s">
        <v>117</v>
      </c>
      <c r="AA52" s="8" t="s">
        <v>117</v>
      </c>
      <c r="AB52" s="12" t="s">
        <v>117</v>
      </c>
      <c r="AC52" s="13" t="s">
        <v>117</v>
      </c>
      <c r="AD52" s="9" t="s">
        <v>117</v>
      </c>
      <c r="AE52" s="9" t="s">
        <v>117</v>
      </c>
      <c r="AF52" s="9" t="s">
        <v>117</v>
      </c>
      <c r="AG52" s="9" t="s">
        <v>117</v>
      </c>
      <c r="AH52" s="12" t="s">
        <v>117</v>
      </c>
      <c r="AI52" s="11" t="s">
        <v>117</v>
      </c>
      <c r="AJ52" s="11" t="s">
        <v>117</v>
      </c>
      <c r="AK52" s="13" t="s">
        <v>117</v>
      </c>
      <c r="AL52" s="9" t="s">
        <v>117</v>
      </c>
      <c r="AM52" s="9" t="s">
        <v>117</v>
      </c>
      <c r="AN52" s="9" t="s">
        <v>117</v>
      </c>
      <c r="AO52" s="9" t="s">
        <v>117</v>
      </c>
      <c r="AP52" s="12" t="s">
        <v>117</v>
      </c>
      <c r="AQ52" s="11" t="s">
        <v>117</v>
      </c>
      <c r="AR52" s="11" t="s">
        <v>117</v>
      </c>
      <c r="AS52" s="11" t="s">
        <v>117</v>
      </c>
    </row>
    <row r="53" spans="1:45" ht="16.5" customHeight="1">
      <c r="A53" s="4">
        <v>47</v>
      </c>
      <c r="B53" s="5" t="s">
        <v>117</v>
      </c>
      <c r="C53" s="5" t="s">
        <v>117</v>
      </c>
      <c r="D53" s="5" t="s">
        <v>117</v>
      </c>
      <c r="E53" s="6" t="s">
        <v>117</v>
      </c>
      <c r="F53" s="7" t="s">
        <v>117</v>
      </c>
      <c r="G53" s="8" t="s">
        <v>117</v>
      </c>
      <c r="H53" s="9" t="s">
        <v>117</v>
      </c>
      <c r="I53" s="9" t="s">
        <v>117</v>
      </c>
      <c r="J53" s="9" t="s">
        <v>117</v>
      </c>
      <c r="K53" s="9" t="s">
        <v>117</v>
      </c>
      <c r="L53" s="10" t="s">
        <v>117</v>
      </c>
      <c r="M53" s="11" t="s">
        <v>117</v>
      </c>
      <c r="N53" s="11" t="s">
        <v>117</v>
      </c>
      <c r="O53" s="8" t="s">
        <v>117</v>
      </c>
      <c r="P53" s="12" t="s">
        <v>117</v>
      </c>
      <c r="Q53" s="8" t="s">
        <v>117</v>
      </c>
      <c r="R53" s="12" t="s">
        <v>117</v>
      </c>
      <c r="S53" s="8" t="s">
        <v>117</v>
      </c>
      <c r="T53" s="12" t="s">
        <v>117</v>
      </c>
      <c r="U53" s="8" t="s">
        <v>117</v>
      </c>
      <c r="V53" s="12" t="s">
        <v>117</v>
      </c>
      <c r="W53" s="8" t="s">
        <v>117</v>
      </c>
      <c r="X53" s="12" t="s">
        <v>117</v>
      </c>
      <c r="Y53" s="8" t="s">
        <v>117</v>
      </c>
      <c r="Z53" s="12" t="s">
        <v>117</v>
      </c>
      <c r="AA53" s="8" t="s">
        <v>117</v>
      </c>
      <c r="AB53" s="12" t="s">
        <v>117</v>
      </c>
      <c r="AC53" s="13" t="s">
        <v>117</v>
      </c>
      <c r="AD53" s="9" t="s">
        <v>117</v>
      </c>
      <c r="AE53" s="9" t="s">
        <v>117</v>
      </c>
      <c r="AF53" s="9" t="s">
        <v>117</v>
      </c>
      <c r="AG53" s="9" t="s">
        <v>117</v>
      </c>
      <c r="AH53" s="12" t="s">
        <v>117</v>
      </c>
      <c r="AI53" s="11" t="s">
        <v>117</v>
      </c>
      <c r="AJ53" s="11" t="s">
        <v>117</v>
      </c>
      <c r="AK53" s="13" t="s">
        <v>117</v>
      </c>
      <c r="AL53" s="9" t="s">
        <v>117</v>
      </c>
      <c r="AM53" s="9" t="s">
        <v>117</v>
      </c>
      <c r="AN53" s="9" t="s">
        <v>117</v>
      </c>
      <c r="AO53" s="9" t="s">
        <v>117</v>
      </c>
      <c r="AP53" s="12" t="s">
        <v>117</v>
      </c>
      <c r="AQ53" s="11" t="s">
        <v>117</v>
      </c>
      <c r="AR53" s="11" t="s">
        <v>117</v>
      </c>
      <c r="AS53" s="11" t="s">
        <v>117</v>
      </c>
    </row>
    <row r="54" spans="1:45" ht="16.5" customHeight="1">
      <c r="A54" s="4">
        <v>48</v>
      </c>
      <c r="B54" s="5" t="s">
        <v>117</v>
      </c>
      <c r="C54" s="5" t="s">
        <v>117</v>
      </c>
      <c r="D54" s="5" t="s">
        <v>117</v>
      </c>
      <c r="E54" s="6" t="s">
        <v>117</v>
      </c>
      <c r="F54" s="7" t="s">
        <v>117</v>
      </c>
      <c r="G54" s="8" t="s">
        <v>117</v>
      </c>
      <c r="H54" s="9" t="s">
        <v>117</v>
      </c>
      <c r="I54" s="9" t="s">
        <v>117</v>
      </c>
      <c r="J54" s="9" t="s">
        <v>117</v>
      </c>
      <c r="K54" s="9" t="s">
        <v>117</v>
      </c>
      <c r="L54" s="10" t="s">
        <v>117</v>
      </c>
      <c r="M54" s="11" t="s">
        <v>117</v>
      </c>
      <c r="N54" s="11" t="s">
        <v>117</v>
      </c>
      <c r="O54" s="8" t="s">
        <v>117</v>
      </c>
      <c r="P54" s="12" t="s">
        <v>117</v>
      </c>
      <c r="Q54" s="8" t="s">
        <v>117</v>
      </c>
      <c r="R54" s="12" t="s">
        <v>117</v>
      </c>
      <c r="S54" s="8" t="s">
        <v>117</v>
      </c>
      <c r="T54" s="12" t="s">
        <v>117</v>
      </c>
      <c r="U54" s="8" t="s">
        <v>117</v>
      </c>
      <c r="V54" s="12" t="s">
        <v>117</v>
      </c>
      <c r="W54" s="8" t="s">
        <v>117</v>
      </c>
      <c r="X54" s="12" t="s">
        <v>117</v>
      </c>
      <c r="Y54" s="8" t="s">
        <v>117</v>
      </c>
      <c r="Z54" s="12" t="s">
        <v>117</v>
      </c>
      <c r="AA54" s="8" t="s">
        <v>117</v>
      </c>
      <c r="AB54" s="12" t="s">
        <v>117</v>
      </c>
      <c r="AC54" s="13" t="s">
        <v>117</v>
      </c>
      <c r="AD54" s="9" t="s">
        <v>117</v>
      </c>
      <c r="AE54" s="9" t="s">
        <v>117</v>
      </c>
      <c r="AF54" s="9" t="s">
        <v>117</v>
      </c>
      <c r="AG54" s="9" t="s">
        <v>117</v>
      </c>
      <c r="AH54" s="12" t="s">
        <v>117</v>
      </c>
      <c r="AI54" s="11" t="s">
        <v>117</v>
      </c>
      <c r="AJ54" s="11" t="s">
        <v>117</v>
      </c>
      <c r="AK54" s="13" t="s">
        <v>117</v>
      </c>
      <c r="AL54" s="9" t="s">
        <v>117</v>
      </c>
      <c r="AM54" s="9" t="s">
        <v>117</v>
      </c>
      <c r="AN54" s="9" t="s">
        <v>117</v>
      </c>
      <c r="AO54" s="9" t="s">
        <v>117</v>
      </c>
      <c r="AP54" s="12" t="s">
        <v>117</v>
      </c>
      <c r="AQ54" s="11" t="s">
        <v>117</v>
      </c>
      <c r="AR54" s="11" t="s">
        <v>117</v>
      </c>
      <c r="AS54" s="11" t="s">
        <v>117</v>
      </c>
    </row>
    <row r="55" spans="1:45" ht="16.5" customHeight="1">
      <c r="A55" s="4">
        <v>49</v>
      </c>
      <c r="B55" s="5" t="s">
        <v>117</v>
      </c>
      <c r="C55" s="5" t="s">
        <v>117</v>
      </c>
      <c r="D55" s="5" t="s">
        <v>117</v>
      </c>
      <c r="E55" s="6" t="s">
        <v>117</v>
      </c>
      <c r="F55" s="7" t="s">
        <v>117</v>
      </c>
      <c r="G55" s="8" t="s">
        <v>117</v>
      </c>
      <c r="H55" s="9" t="s">
        <v>117</v>
      </c>
      <c r="I55" s="9" t="s">
        <v>117</v>
      </c>
      <c r="J55" s="9" t="s">
        <v>117</v>
      </c>
      <c r="K55" s="9" t="s">
        <v>117</v>
      </c>
      <c r="L55" s="10" t="s">
        <v>117</v>
      </c>
      <c r="M55" s="11" t="s">
        <v>117</v>
      </c>
      <c r="N55" s="11" t="s">
        <v>117</v>
      </c>
      <c r="O55" s="8" t="s">
        <v>117</v>
      </c>
      <c r="P55" s="12" t="s">
        <v>117</v>
      </c>
      <c r="Q55" s="8" t="s">
        <v>117</v>
      </c>
      <c r="R55" s="12" t="s">
        <v>117</v>
      </c>
      <c r="S55" s="8" t="s">
        <v>117</v>
      </c>
      <c r="T55" s="12" t="s">
        <v>117</v>
      </c>
      <c r="U55" s="8" t="s">
        <v>117</v>
      </c>
      <c r="V55" s="12" t="s">
        <v>117</v>
      </c>
      <c r="W55" s="8" t="s">
        <v>117</v>
      </c>
      <c r="X55" s="12" t="s">
        <v>117</v>
      </c>
      <c r="Y55" s="8" t="s">
        <v>117</v>
      </c>
      <c r="Z55" s="12" t="s">
        <v>117</v>
      </c>
      <c r="AA55" s="8" t="s">
        <v>117</v>
      </c>
      <c r="AB55" s="12" t="s">
        <v>117</v>
      </c>
      <c r="AC55" s="13" t="s">
        <v>117</v>
      </c>
      <c r="AD55" s="9" t="s">
        <v>117</v>
      </c>
      <c r="AE55" s="9" t="s">
        <v>117</v>
      </c>
      <c r="AF55" s="9" t="s">
        <v>117</v>
      </c>
      <c r="AG55" s="9" t="s">
        <v>117</v>
      </c>
      <c r="AH55" s="12" t="s">
        <v>117</v>
      </c>
      <c r="AI55" s="11" t="s">
        <v>117</v>
      </c>
      <c r="AJ55" s="11" t="s">
        <v>117</v>
      </c>
      <c r="AK55" s="13" t="s">
        <v>117</v>
      </c>
      <c r="AL55" s="9" t="s">
        <v>117</v>
      </c>
      <c r="AM55" s="9" t="s">
        <v>117</v>
      </c>
      <c r="AN55" s="9" t="s">
        <v>117</v>
      </c>
      <c r="AO55" s="9" t="s">
        <v>117</v>
      </c>
      <c r="AP55" s="12" t="s">
        <v>117</v>
      </c>
      <c r="AQ55" s="11" t="s">
        <v>117</v>
      </c>
      <c r="AR55" s="11" t="s">
        <v>117</v>
      </c>
      <c r="AS55" s="11" t="s">
        <v>117</v>
      </c>
    </row>
    <row r="56" spans="1:45" ht="16.5" customHeight="1">
      <c r="A56" s="4">
        <v>50</v>
      </c>
      <c r="B56" s="5" t="s">
        <v>117</v>
      </c>
      <c r="C56" s="5" t="s">
        <v>117</v>
      </c>
      <c r="D56" s="5" t="s">
        <v>117</v>
      </c>
      <c r="E56" s="6" t="s">
        <v>117</v>
      </c>
      <c r="F56" s="7" t="s">
        <v>117</v>
      </c>
      <c r="G56" s="8" t="s">
        <v>117</v>
      </c>
      <c r="H56" s="9" t="s">
        <v>117</v>
      </c>
      <c r="I56" s="9" t="s">
        <v>117</v>
      </c>
      <c r="J56" s="9" t="s">
        <v>117</v>
      </c>
      <c r="K56" s="9" t="s">
        <v>117</v>
      </c>
      <c r="L56" s="10" t="s">
        <v>117</v>
      </c>
      <c r="M56" s="11" t="s">
        <v>117</v>
      </c>
      <c r="N56" s="11" t="s">
        <v>117</v>
      </c>
      <c r="O56" s="8" t="s">
        <v>117</v>
      </c>
      <c r="P56" s="12" t="s">
        <v>117</v>
      </c>
      <c r="Q56" s="8" t="s">
        <v>117</v>
      </c>
      <c r="R56" s="12" t="s">
        <v>117</v>
      </c>
      <c r="S56" s="8" t="s">
        <v>117</v>
      </c>
      <c r="T56" s="12" t="s">
        <v>117</v>
      </c>
      <c r="U56" s="8" t="s">
        <v>117</v>
      </c>
      <c r="V56" s="12" t="s">
        <v>117</v>
      </c>
      <c r="W56" s="8" t="s">
        <v>117</v>
      </c>
      <c r="X56" s="12" t="s">
        <v>117</v>
      </c>
      <c r="Y56" s="8" t="s">
        <v>117</v>
      </c>
      <c r="Z56" s="12" t="s">
        <v>117</v>
      </c>
      <c r="AA56" s="8" t="s">
        <v>117</v>
      </c>
      <c r="AB56" s="12" t="s">
        <v>117</v>
      </c>
      <c r="AC56" s="13" t="s">
        <v>117</v>
      </c>
      <c r="AD56" s="9" t="s">
        <v>117</v>
      </c>
      <c r="AE56" s="9" t="s">
        <v>117</v>
      </c>
      <c r="AF56" s="9" t="s">
        <v>117</v>
      </c>
      <c r="AG56" s="9" t="s">
        <v>117</v>
      </c>
      <c r="AH56" s="12" t="s">
        <v>117</v>
      </c>
      <c r="AI56" s="11" t="s">
        <v>117</v>
      </c>
      <c r="AJ56" s="11" t="s">
        <v>117</v>
      </c>
      <c r="AK56" s="13" t="s">
        <v>117</v>
      </c>
      <c r="AL56" s="9" t="s">
        <v>117</v>
      </c>
      <c r="AM56" s="9" t="s">
        <v>117</v>
      </c>
      <c r="AN56" s="9" t="s">
        <v>117</v>
      </c>
      <c r="AO56" s="9" t="s">
        <v>117</v>
      </c>
      <c r="AP56" s="12" t="s">
        <v>117</v>
      </c>
      <c r="AQ56" s="11" t="s">
        <v>117</v>
      </c>
      <c r="AR56" s="11" t="s">
        <v>117</v>
      </c>
      <c r="AS56" s="11" t="s">
        <v>117</v>
      </c>
    </row>
    <row r="57" spans="1:45" ht="16.5" customHeight="1">
      <c r="A57" s="4">
        <v>51</v>
      </c>
      <c r="B57" s="5" t="s">
        <v>117</v>
      </c>
      <c r="C57" s="5" t="s">
        <v>117</v>
      </c>
      <c r="D57" s="5" t="s">
        <v>117</v>
      </c>
      <c r="E57" s="6" t="s">
        <v>117</v>
      </c>
      <c r="F57" s="7" t="s">
        <v>117</v>
      </c>
      <c r="G57" s="8" t="s">
        <v>117</v>
      </c>
      <c r="H57" s="9" t="s">
        <v>117</v>
      </c>
      <c r="I57" s="9" t="s">
        <v>117</v>
      </c>
      <c r="J57" s="9" t="s">
        <v>117</v>
      </c>
      <c r="K57" s="9" t="s">
        <v>117</v>
      </c>
      <c r="L57" s="10" t="s">
        <v>117</v>
      </c>
      <c r="M57" s="11" t="s">
        <v>117</v>
      </c>
      <c r="N57" s="11" t="s">
        <v>117</v>
      </c>
      <c r="O57" s="8" t="s">
        <v>117</v>
      </c>
      <c r="P57" s="12" t="s">
        <v>117</v>
      </c>
      <c r="Q57" s="8" t="s">
        <v>117</v>
      </c>
      <c r="R57" s="12" t="s">
        <v>117</v>
      </c>
      <c r="S57" s="8" t="s">
        <v>117</v>
      </c>
      <c r="T57" s="12" t="s">
        <v>117</v>
      </c>
      <c r="U57" s="8" t="s">
        <v>117</v>
      </c>
      <c r="V57" s="12" t="s">
        <v>117</v>
      </c>
      <c r="W57" s="8" t="s">
        <v>117</v>
      </c>
      <c r="X57" s="12" t="s">
        <v>117</v>
      </c>
      <c r="Y57" s="8" t="s">
        <v>117</v>
      </c>
      <c r="Z57" s="12" t="s">
        <v>117</v>
      </c>
      <c r="AA57" s="8" t="s">
        <v>117</v>
      </c>
      <c r="AB57" s="12" t="s">
        <v>117</v>
      </c>
      <c r="AC57" s="13" t="s">
        <v>117</v>
      </c>
      <c r="AD57" s="9" t="s">
        <v>117</v>
      </c>
      <c r="AE57" s="9" t="s">
        <v>117</v>
      </c>
      <c r="AF57" s="9" t="s">
        <v>117</v>
      </c>
      <c r="AG57" s="9" t="s">
        <v>117</v>
      </c>
      <c r="AH57" s="12" t="s">
        <v>117</v>
      </c>
      <c r="AI57" s="11" t="s">
        <v>117</v>
      </c>
      <c r="AJ57" s="11" t="s">
        <v>117</v>
      </c>
      <c r="AK57" s="13" t="s">
        <v>117</v>
      </c>
      <c r="AL57" s="9" t="s">
        <v>117</v>
      </c>
      <c r="AM57" s="9" t="s">
        <v>117</v>
      </c>
      <c r="AN57" s="9" t="s">
        <v>117</v>
      </c>
      <c r="AO57" s="9" t="s">
        <v>117</v>
      </c>
      <c r="AP57" s="12" t="s">
        <v>117</v>
      </c>
      <c r="AQ57" s="11" t="s">
        <v>117</v>
      </c>
      <c r="AR57" s="11" t="s">
        <v>117</v>
      </c>
      <c r="AS57" s="11" t="s">
        <v>117</v>
      </c>
    </row>
    <row r="58" spans="1:45" ht="16.5" customHeight="1">
      <c r="A58" s="4">
        <v>52</v>
      </c>
      <c r="B58" s="5" t="s">
        <v>117</v>
      </c>
      <c r="C58" s="5" t="s">
        <v>117</v>
      </c>
      <c r="D58" s="5" t="s">
        <v>117</v>
      </c>
      <c r="E58" s="6" t="s">
        <v>117</v>
      </c>
      <c r="F58" s="7" t="s">
        <v>117</v>
      </c>
      <c r="G58" s="8" t="s">
        <v>117</v>
      </c>
      <c r="H58" s="9" t="s">
        <v>117</v>
      </c>
      <c r="I58" s="9" t="s">
        <v>117</v>
      </c>
      <c r="J58" s="9" t="s">
        <v>117</v>
      </c>
      <c r="K58" s="9" t="s">
        <v>117</v>
      </c>
      <c r="L58" s="10" t="s">
        <v>117</v>
      </c>
      <c r="M58" s="11" t="s">
        <v>117</v>
      </c>
      <c r="N58" s="11" t="s">
        <v>117</v>
      </c>
      <c r="O58" s="8" t="s">
        <v>117</v>
      </c>
      <c r="P58" s="12" t="s">
        <v>117</v>
      </c>
      <c r="Q58" s="8" t="s">
        <v>117</v>
      </c>
      <c r="R58" s="12" t="s">
        <v>117</v>
      </c>
      <c r="S58" s="8" t="s">
        <v>117</v>
      </c>
      <c r="T58" s="12" t="s">
        <v>117</v>
      </c>
      <c r="U58" s="8" t="s">
        <v>117</v>
      </c>
      <c r="V58" s="12" t="s">
        <v>117</v>
      </c>
      <c r="W58" s="8" t="s">
        <v>117</v>
      </c>
      <c r="X58" s="12" t="s">
        <v>117</v>
      </c>
      <c r="Y58" s="8" t="s">
        <v>117</v>
      </c>
      <c r="Z58" s="12" t="s">
        <v>117</v>
      </c>
      <c r="AA58" s="8" t="s">
        <v>117</v>
      </c>
      <c r="AB58" s="12" t="s">
        <v>117</v>
      </c>
      <c r="AC58" s="13" t="s">
        <v>117</v>
      </c>
      <c r="AD58" s="9" t="s">
        <v>117</v>
      </c>
      <c r="AE58" s="9" t="s">
        <v>117</v>
      </c>
      <c r="AF58" s="9" t="s">
        <v>117</v>
      </c>
      <c r="AG58" s="9" t="s">
        <v>117</v>
      </c>
      <c r="AH58" s="12" t="s">
        <v>117</v>
      </c>
      <c r="AI58" s="11" t="s">
        <v>117</v>
      </c>
      <c r="AJ58" s="11" t="s">
        <v>117</v>
      </c>
      <c r="AK58" s="13" t="s">
        <v>117</v>
      </c>
      <c r="AL58" s="9" t="s">
        <v>117</v>
      </c>
      <c r="AM58" s="9" t="s">
        <v>117</v>
      </c>
      <c r="AN58" s="9" t="s">
        <v>117</v>
      </c>
      <c r="AO58" s="9" t="s">
        <v>117</v>
      </c>
      <c r="AP58" s="12" t="s">
        <v>117</v>
      </c>
      <c r="AQ58" s="11" t="s">
        <v>117</v>
      </c>
      <c r="AR58" s="11" t="s">
        <v>117</v>
      </c>
      <c r="AS58" s="11" t="s">
        <v>117</v>
      </c>
    </row>
    <row r="59" spans="1:45" ht="16.5" customHeight="1">
      <c r="A59" s="4">
        <v>53</v>
      </c>
      <c r="B59" s="5" t="s">
        <v>117</v>
      </c>
      <c r="C59" s="5" t="s">
        <v>117</v>
      </c>
      <c r="D59" s="5" t="s">
        <v>117</v>
      </c>
      <c r="E59" s="6" t="s">
        <v>117</v>
      </c>
      <c r="F59" s="7" t="s">
        <v>117</v>
      </c>
      <c r="G59" s="8" t="s">
        <v>117</v>
      </c>
      <c r="H59" s="9" t="s">
        <v>117</v>
      </c>
      <c r="I59" s="9" t="s">
        <v>117</v>
      </c>
      <c r="J59" s="9" t="s">
        <v>117</v>
      </c>
      <c r="K59" s="9" t="s">
        <v>117</v>
      </c>
      <c r="L59" s="10" t="s">
        <v>117</v>
      </c>
      <c r="M59" s="11" t="s">
        <v>117</v>
      </c>
      <c r="N59" s="11" t="s">
        <v>117</v>
      </c>
      <c r="O59" s="8" t="s">
        <v>117</v>
      </c>
      <c r="P59" s="12" t="s">
        <v>117</v>
      </c>
      <c r="Q59" s="8" t="s">
        <v>117</v>
      </c>
      <c r="R59" s="12" t="s">
        <v>117</v>
      </c>
      <c r="S59" s="8" t="s">
        <v>117</v>
      </c>
      <c r="T59" s="12" t="s">
        <v>117</v>
      </c>
      <c r="U59" s="8" t="s">
        <v>117</v>
      </c>
      <c r="V59" s="12" t="s">
        <v>117</v>
      </c>
      <c r="W59" s="8" t="s">
        <v>117</v>
      </c>
      <c r="X59" s="12" t="s">
        <v>117</v>
      </c>
      <c r="Y59" s="8" t="s">
        <v>117</v>
      </c>
      <c r="Z59" s="12" t="s">
        <v>117</v>
      </c>
      <c r="AA59" s="8" t="s">
        <v>117</v>
      </c>
      <c r="AB59" s="12" t="s">
        <v>117</v>
      </c>
      <c r="AC59" s="13" t="s">
        <v>117</v>
      </c>
      <c r="AD59" s="9" t="s">
        <v>117</v>
      </c>
      <c r="AE59" s="9" t="s">
        <v>117</v>
      </c>
      <c r="AF59" s="9" t="s">
        <v>117</v>
      </c>
      <c r="AG59" s="9" t="s">
        <v>117</v>
      </c>
      <c r="AH59" s="12" t="s">
        <v>117</v>
      </c>
      <c r="AI59" s="11" t="s">
        <v>117</v>
      </c>
      <c r="AJ59" s="11" t="s">
        <v>117</v>
      </c>
      <c r="AK59" s="13" t="s">
        <v>117</v>
      </c>
      <c r="AL59" s="9" t="s">
        <v>117</v>
      </c>
      <c r="AM59" s="9" t="s">
        <v>117</v>
      </c>
      <c r="AN59" s="9" t="s">
        <v>117</v>
      </c>
      <c r="AO59" s="9" t="s">
        <v>117</v>
      </c>
      <c r="AP59" s="12" t="s">
        <v>117</v>
      </c>
      <c r="AQ59" s="11" t="s">
        <v>117</v>
      </c>
      <c r="AR59" s="11" t="s">
        <v>117</v>
      </c>
      <c r="AS59" s="11" t="s">
        <v>117</v>
      </c>
    </row>
    <row r="60" spans="1:45" ht="16.5" customHeight="1">
      <c r="A60" s="4">
        <v>54</v>
      </c>
      <c r="B60" s="5" t="s">
        <v>117</v>
      </c>
      <c r="C60" s="5" t="s">
        <v>117</v>
      </c>
      <c r="D60" s="5" t="s">
        <v>117</v>
      </c>
      <c r="E60" s="6" t="s">
        <v>117</v>
      </c>
      <c r="F60" s="7" t="s">
        <v>117</v>
      </c>
      <c r="G60" s="8" t="s">
        <v>117</v>
      </c>
      <c r="H60" s="9" t="s">
        <v>117</v>
      </c>
      <c r="I60" s="9" t="s">
        <v>117</v>
      </c>
      <c r="J60" s="9" t="s">
        <v>117</v>
      </c>
      <c r="K60" s="9" t="s">
        <v>117</v>
      </c>
      <c r="L60" s="10" t="s">
        <v>117</v>
      </c>
      <c r="M60" s="11" t="s">
        <v>117</v>
      </c>
      <c r="N60" s="11" t="s">
        <v>117</v>
      </c>
      <c r="O60" s="8" t="s">
        <v>117</v>
      </c>
      <c r="P60" s="12" t="s">
        <v>117</v>
      </c>
      <c r="Q60" s="8" t="s">
        <v>117</v>
      </c>
      <c r="R60" s="12" t="s">
        <v>117</v>
      </c>
      <c r="S60" s="8" t="s">
        <v>117</v>
      </c>
      <c r="T60" s="12" t="s">
        <v>117</v>
      </c>
      <c r="U60" s="8" t="s">
        <v>117</v>
      </c>
      <c r="V60" s="12" t="s">
        <v>117</v>
      </c>
      <c r="W60" s="8" t="s">
        <v>117</v>
      </c>
      <c r="X60" s="12" t="s">
        <v>117</v>
      </c>
      <c r="Y60" s="8" t="s">
        <v>117</v>
      </c>
      <c r="Z60" s="12" t="s">
        <v>117</v>
      </c>
      <c r="AA60" s="8" t="s">
        <v>117</v>
      </c>
      <c r="AB60" s="12" t="s">
        <v>117</v>
      </c>
      <c r="AC60" s="13" t="s">
        <v>117</v>
      </c>
      <c r="AD60" s="9" t="s">
        <v>117</v>
      </c>
      <c r="AE60" s="9" t="s">
        <v>117</v>
      </c>
      <c r="AF60" s="9" t="s">
        <v>117</v>
      </c>
      <c r="AG60" s="9" t="s">
        <v>117</v>
      </c>
      <c r="AH60" s="12" t="s">
        <v>117</v>
      </c>
      <c r="AI60" s="11" t="s">
        <v>117</v>
      </c>
      <c r="AJ60" s="11" t="s">
        <v>117</v>
      </c>
      <c r="AK60" s="13" t="s">
        <v>117</v>
      </c>
      <c r="AL60" s="9" t="s">
        <v>117</v>
      </c>
      <c r="AM60" s="9" t="s">
        <v>117</v>
      </c>
      <c r="AN60" s="9" t="s">
        <v>117</v>
      </c>
      <c r="AO60" s="9" t="s">
        <v>117</v>
      </c>
      <c r="AP60" s="12" t="s">
        <v>117</v>
      </c>
      <c r="AQ60" s="11" t="s">
        <v>117</v>
      </c>
      <c r="AR60" s="11" t="s">
        <v>117</v>
      </c>
      <c r="AS60" s="11" t="s">
        <v>117</v>
      </c>
    </row>
    <row r="61" spans="1:45" ht="16.5" customHeight="1">
      <c r="A61" s="4">
        <v>55</v>
      </c>
      <c r="B61" s="5" t="s">
        <v>117</v>
      </c>
      <c r="C61" s="5" t="s">
        <v>117</v>
      </c>
      <c r="D61" s="5" t="s">
        <v>117</v>
      </c>
      <c r="E61" s="6" t="s">
        <v>117</v>
      </c>
      <c r="F61" s="7" t="s">
        <v>117</v>
      </c>
      <c r="G61" s="8" t="s">
        <v>117</v>
      </c>
      <c r="H61" s="9" t="s">
        <v>117</v>
      </c>
      <c r="I61" s="9" t="s">
        <v>117</v>
      </c>
      <c r="J61" s="9" t="s">
        <v>117</v>
      </c>
      <c r="K61" s="9" t="s">
        <v>117</v>
      </c>
      <c r="L61" s="10" t="s">
        <v>117</v>
      </c>
      <c r="M61" s="11" t="s">
        <v>117</v>
      </c>
      <c r="N61" s="11" t="s">
        <v>117</v>
      </c>
      <c r="O61" s="8" t="s">
        <v>117</v>
      </c>
      <c r="P61" s="12" t="s">
        <v>117</v>
      </c>
      <c r="Q61" s="8" t="s">
        <v>117</v>
      </c>
      <c r="R61" s="12" t="s">
        <v>117</v>
      </c>
      <c r="S61" s="8" t="s">
        <v>117</v>
      </c>
      <c r="T61" s="12" t="s">
        <v>117</v>
      </c>
      <c r="U61" s="8" t="s">
        <v>117</v>
      </c>
      <c r="V61" s="12" t="s">
        <v>117</v>
      </c>
      <c r="W61" s="8" t="s">
        <v>117</v>
      </c>
      <c r="X61" s="12" t="s">
        <v>117</v>
      </c>
      <c r="Y61" s="8" t="s">
        <v>117</v>
      </c>
      <c r="Z61" s="12" t="s">
        <v>117</v>
      </c>
      <c r="AA61" s="8" t="s">
        <v>117</v>
      </c>
      <c r="AB61" s="12" t="s">
        <v>117</v>
      </c>
      <c r="AC61" s="13" t="s">
        <v>117</v>
      </c>
      <c r="AD61" s="9" t="s">
        <v>117</v>
      </c>
      <c r="AE61" s="9" t="s">
        <v>117</v>
      </c>
      <c r="AF61" s="9" t="s">
        <v>117</v>
      </c>
      <c r="AG61" s="9" t="s">
        <v>117</v>
      </c>
      <c r="AH61" s="12" t="s">
        <v>117</v>
      </c>
      <c r="AI61" s="11" t="s">
        <v>117</v>
      </c>
      <c r="AJ61" s="11" t="s">
        <v>117</v>
      </c>
      <c r="AK61" s="13" t="s">
        <v>117</v>
      </c>
      <c r="AL61" s="9" t="s">
        <v>117</v>
      </c>
      <c r="AM61" s="9" t="s">
        <v>117</v>
      </c>
      <c r="AN61" s="9" t="s">
        <v>117</v>
      </c>
      <c r="AO61" s="9" t="s">
        <v>117</v>
      </c>
      <c r="AP61" s="12" t="s">
        <v>117</v>
      </c>
      <c r="AQ61" s="11" t="s">
        <v>117</v>
      </c>
      <c r="AR61" s="11" t="s">
        <v>117</v>
      </c>
      <c r="AS61" s="11" t="s">
        <v>117</v>
      </c>
    </row>
    <row r="62" spans="1:45" ht="16.5" customHeight="1">
      <c r="A62" s="4">
        <v>56</v>
      </c>
      <c r="B62" s="5" t="s">
        <v>117</v>
      </c>
      <c r="C62" s="5" t="s">
        <v>117</v>
      </c>
      <c r="D62" s="5" t="s">
        <v>117</v>
      </c>
      <c r="E62" s="6" t="s">
        <v>117</v>
      </c>
      <c r="F62" s="7" t="s">
        <v>117</v>
      </c>
      <c r="G62" s="8" t="s">
        <v>117</v>
      </c>
      <c r="H62" s="9" t="s">
        <v>117</v>
      </c>
      <c r="I62" s="9" t="s">
        <v>117</v>
      </c>
      <c r="J62" s="9" t="s">
        <v>117</v>
      </c>
      <c r="K62" s="9" t="s">
        <v>117</v>
      </c>
      <c r="L62" s="10" t="s">
        <v>117</v>
      </c>
      <c r="M62" s="11" t="s">
        <v>117</v>
      </c>
      <c r="N62" s="11" t="s">
        <v>117</v>
      </c>
      <c r="O62" s="8" t="s">
        <v>117</v>
      </c>
      <c r="P62" s="12" t="s">
        <v>117</v>
      </c>
      <c r="Q62" s="8" t="s">
        <v>117</v>
      </c>
      <c r="R62" s="12" t="s">
        <v>117</v>
      </c>
      <c r="S62" s="8" t="s">
        <v>117</v>
      </c>
      <c r="T62" s="12" t="s">
        <v>117</v>
      </c>
      <c r="U62" s="8" t="s">
        <v>117</v>
      </c>
      <c r="V62" s="12" t="s">
        <v>117</v>
      </c>
      <c r="W62" s="8" t="s">
        <v>117</v>
      </c>
      <c r="X62" s="12" t="s">
        <v>117</v>
      </c>
      <c r="Y62" s="8" t="s">
        <v>117</v>
      </c>
      <c r="Z62" s="12" t="s">
        <v>117</v>
      </c>
      <c r="AA62" s="8" t="s">
        <v>117</v>
      </c>
      <c r="AB62" s="12" t="s">
        <v>117</v>
      </c>
      <c r="AC62" s="13" t="s">
        <v>117</v>
      </c>
      <c r="AD62" s="9" t="s">
        <v>117</v>
      </c>
      <c r="AE62" s="9" t="s">
        <v>117</v>
      </c>
      <c r="AF62" s="9" t="s">
        <v>117</v>
      </c>
      <c r="AG62" s="9" t="s">
        <v>117</v>
      </c>
      <c r="AH62" s="12" t="s">
        <v>117</v>
      </c>
      <c r="AI62" s="11" t="s">
        <v>117</v>
      </c>
      <c r="AJ62" s="11" t="s">
        <v>117</v>
      </c>
      <c r="AK62" s="13" t="s">
        <v>117</v>
      </c>
      <c r="AL62" s="9" t="s">
        <v>117</v>
      </c>
      <c r="AM62" s="9" t="s">
        <v>117</v>
      </c>
      <c r="AN62" s="9" t="s">
        <v>117</v>
      </c>
      <c r="AO62" s="9" t="s">
        <v>117</v>
      </c>
      <c r="AP62" s="12" t="s">
        <v>117</v>
      </c>
      <c r="AQ62" s="11" t="s">
        <v>117</v>
      </c>
      <c r="AR62" s="11" t="s">
        <v>117</v>
      </c>
      <c r="AS62" s="11" t="s">
        <v>117</v>
      </c>
    </row>
    <row r="63" spans="1:45" ht="16.5" customHeight="1">
      <c r="A63" s="4">
        <v>57</v>
      </c>
      <c r="B63" s="5" t="s">
        <v>117</v>
      </c>
      <c r="C63" s="5" t="s">
        <v>117</v>
      </c>
      <c r="D63" s="5" t="s">
        <v>117</v>
      </c>
      <c r="E63" s="6" t="s">
        <v>117</v>
      </c>
      <c r="F63" s="7" t="s">
        <v>117</v>
      </c>
      <c r="G63" s="8" t="s">
        <v>117</v>
      </c>
      <c r="H63" s="9" t="s">
        <v>117</v>
      </c>
      <c r="I63" s="9" t="s">
        <v>117</v>
      </c>
      <c r="J63" s="9" t="s">
        <v>117</v>
      </c>
      <c r="K63" s="9" t="s">
        <v>117</v>
      </c>
      <c r="L63" s="10" t="s">
        <v>117</v>
      </c>
      <c r="M63" s="11" t="s">
        <v>117</v>
      </c>
      <c r="N63" s="11" t="s">
        <v>117</v>
      </c>
      <c r="O63" s="8" t="s">
        <v>117</v>
      </c>
      <c r="P63" s="12" t="s">
        <v>117</v>
      </c>
      <c r="Q63" s="8" t="s">
        <v>117</v>
      </c>
      <c r="R63" s="12" t="s">
        <v>117</v>
      </c>
      <c r="S63" s="8" t="s">
        <v>117</v>
      </c>
      <c r="T63" s="12" t="s">
        <v>117</v>
      </c>
      <c r="U63" s="8" t="s">
        <v>117</v>
      </c>
      <c r="V63" s="12" t="s">
        <v>117</v>
      </c>
      <c r="W63" s="8" t="s">
        <v>117</v>
      </c>
      <c r="X63" s="12" t="s">
        <v>117</v>
      </c>
      <c r="Y63" s="8" t="s">
        <v>117</v>
      </c>
      <c r="Z63" s="12" t="s">
        <v>117</v>
      </c>
      <c r="AA63" s="8" t="s">
        <v>117</v>
      </c>
      <c r="AB63" s="12" t="s">
        <v>117</v>
      </c>
      <c r="AC63" s="13" t="s">
        <v>117</v>
      </c>
      <c r="AD63" s="9" t="s">
        <v>117</v>
      </c>
      <c r="AE63" s="9" t="s">
        <v>117</v>
      </c>
      <c r="AF63" s="9" t="s">
        <v>117</v>
      </c>
      <c r="AG63" s="9" t="s">
        <v>117</v>
      </c>
      <c r="AH63" s="12" t="s">
        <v>117</v>
      </c>
      <c r="AI63" s="11" t="s">
        <v>117</v>
      </c>
      <c r="AJ63" s="11" t="s">
        <v>117</v>
      </c>
      <c r="AK63" s="13" t="s">
        <v>117</v>
      </c>
      <c r="AL63" s="9" t="s">
        <v>117</v>
      </c>
      <c r="AM63" s="9" t="s">
        <v>117</v>
      </c>
      <c r="AN63" s="9" t="s">
        <v>117</v>
      </c>
      <c r="AO63" s="9" t="s">
        <v>117</v>
      </c>
      <c r="AP63" s="12" t="s">
        <v>117</v>
      </c>
      <c r="AQ63" s="11" t="s">
        <v>117</v>
      </c>
      <c r="AR63" s="11" t="s">
        <v>117</v>
      </c>
      <c r="AS63" s="11" t="s">
        <v>117</v>
      </c>
    </row>
    <row r="64" spans="1:45" ht="16.5" customHeight="1">
      <c r="A64" s="4">
        <v>58</v>
      </c>
      <c r="B64" s="5" t="s">
        <v>117</v>
      </c>
      <c r="C64" s="5" t="s">
        <v>117</v>
      </c>
      <c r="D64" s="5" t="s">
        <v>117</v>
      </c>
      <c r="E64" s="6" t="s">
        <v>117</v>
      </c>
      <c r="F64" s="7" t="s">
        <v>117</v>
      </c>
      <c r="G64" s="8" t="s">
        <v>117</v>
      </c>
      <c r="H64" s="9" t="s">
        <v>117</v>
      </c>
      <c r="I64" s="9" t="s">
        <v>117</v>
      </c>
      <c r="J64" s="9" t="s">
        <v>117</v>
      </c>
      <c r="K64" s="9" t="s">
        <v>117</v>
      </c>
      <c r="L64" s="10" t="s">
        <v>117</v>
      </c>
      <c r="M64" s="11" t="s">
        <v>117</v>
      </c>
      <c r="N64" s="11" t="s">
        <v>117</v>
      </c>
      <c r="O64" s="8" t="s">
        <v>117</v>
      </c>
      <c r="P64" s="12" t="s">
        <v>117</v>
      </c>
      <c r="Q64" s="8" t="s">
        <v>117</v>
      </c>
      <c r="R64" s="12" t="s">
        <v>117</v>
      </c>
      <c r="S64" s="8" t="s">
        <v>117</v>
      </c>
      <c r="T64" s="12" t="s">
        <v>117</v>
      </c>
      <c r="U64" s="8" t="s">
        <v>117</v>
      </c>
      <c r="V64" s="12" t="s">
        <v>117</v>
      </c>
      <c r="W64" s="8" t="s">
        <v>117</v>
      </c>
      <c r="X64" s="12" t="s">
        <v>117</v>
      </c>
      <c r="Y64" s="8" t="s">
        <v>117</v>
      </c>
      <c r="Z64" s="12" t="s">
        <v>117</v>
      </c>
      <c r="AA64" s="8" t="s">
        <v>117</v>
      </c>
      <c r="AB64" s="12" t="s">
        <v>117</v>
      </c>
      <c r="AC64" s="13" t="s">
        <v>117</v>
      </c>
      <c r="AD64" s="9" t="s">
        <v>117</v>
      </c>
      <c r="AE64" s="9" t="s">
        <v>117</v>
      </c>
      <c r="AF64" s="9" t="s">
        <v>117</v>
      </c>
      <c r="AG64" s="9" t="s">
        <v>117</v>
      </c>
      <c r="AH64" s="12" t="s">
        <v>117</v>
      </c>
      <c r="AI64" s="11" t="s">
        <v>117</v>
      </c>
      <c r="AJ64" s="11" t="s">
        <v>117</v>
      </c>
      <c r="AK64" s="13" t="s">
        <v>117</v>
      </c>
      <c r="AL64" s="9" t="s">
        <v>117</v>
      </c>
      <c r="AM64" s="9" t="s">
        <v>117</v>
      </c>
      <c r="AN64" s="9" t="s">
        <v>117</v>
      </c>
      <c r="AO64" s="9" t="s">
        <v>117</v>
      </c>
      <c r="AP64" s="12" t="s">
        <v>117</v>
      </c>
      <c r="AQ64" s="11" t="s">
        <v>117</v>
      </c>
      <c r="AR64" s="11" t="s">
        <v>117</v>
      </c>
      <c r="AS64" s="11" t="s">
        <v>117</v>
      </c>
    </row>
    <row r="65" spans="1:45" ht="16.5" customHeight="1">
      <c r="A65" s="4">
        <v>59</v>
      </c>
      <c r="B65" s="5" t="s">
        <v>117</v>
      </c>
      <c r="C65" s="5" t="s">
        <v>117</v>
      </c>
      <c r="D65" s="5" t="s">
        <v>117</v>
      </c>
      <c r="E65" s="6" t="s">
        <v>117</v>
      </c>
      <c r="F65" s="7" t="s">
        <v>117</v>
      </c>
      <c r="G65" s="8" t="s">
        <v>117</v>
      </c>
      <c r="H65" s="9" t="s">
        <v>117</v>
      </c>
      <c r="I65" s="9" t="s">
        <v>117</v>
      </c>
      <c r="J65" s="9" t="s">
        <v>117</v>
      </c>
      <c r="K65" s="9" t="s">
        <v>117</v>
      </c>
      <c r="L65" s="10" t="s">
        <v>117</v>
      </c>
      <c r="M65" s="11" t="s">
        <v>117</v>
      </c>
      <c r="N65" s="11" t="s">
        <v>117</v>
      </c>
      <c r="O65" s="8" t="s">
        <v>117</v>
      </c>
      <c r="P65" s="12" t="s">
        <v>117</v>
      </c>
      <c r="Q65" s="8" t="s">
        <v>117</v>
      </c>
      <c r="R65" s="12" t="s">
        <v>117</v>
      </c>
      <c r="S65" s="8" t="s">
        <v>117</v>
      </c>
      <c r="T65" s="12" t="s">
        <v>117</v>
      </c>
      <c r="U65" s="8" t="s">
        <v>117</v>
      </c>
      <c r="V65" s="12" t="s">
        <v>117</v>
      </c>
      <c r="W65" s="8" t="s">
        <v>117</v>
      </c>
      <c r="X65" s="12" t="s">
        <v>117</v>
      </c>
      <c r="Y65" s="8" t="s">
        <v>117</v>
      </c>
      <c r="Z65" s="12" t="s">
        <v>117</v>
      </c>
      <c r="AA65" s="8" t="s">
        <v>117</v>
      </c>
      <c r="AB65" s="12" t="s">
        <v>117</v>
      </c>
      <c r="AC65" s="13" t="s">
        <v>117</v>
      </c>
      <c r="AD65" s="9" t="s">
        <v>117</v>
      </c>
      <c r="AE65" s="9" t="s">
        <v>117</v>
      </c>
      <c r="AF65" s="9" t="s">
        <v>117</v>
      </c>
      <c r="AG65" s="9" t="s">
        <v>117</v>
      </c>
      <c r="AH65" s="12" t="s">
        <v>117</v>
      </c>
      <c r="AI65" s="11" t="s">
        <v>117</v>
      </c>
      <c r="AJ65" s="11" t="s">
        <v>117</v>
      </c>
      <c r="AK65" s="13" t="s">
        <v>117</v>
      </c>
      <c r="AL65" s="9" t="s">
        <v>117</v>
      </c>
      <c r="AM65" s="9" t="s">
        <v>117</v>
      </c>
      <c r="AN65" s="9" t="s">
        <v>117</v>
      </c>
      <c r="AO65" s="9" t="s">
        <v>117</v>
      </c>
      <c r="AP65" s="12" t="s">
        <v>117</v>
      </c>
      <c r="AQ65" s="11" t="s">
        <v>117</v>
      </c>
      <c r="AR65" s="11" t="s">
        <v>117</v>
      </c>
      <c r="AS65" s="11" t="s">
        <v>117</v>
      </c>
    </row>
    <row r="66" spans="1:45" ht="16.5" customHeight="1">
      <c r="A66" s="4">
        <v>60</v>
      </c>
      <c r="B66" s="5" t="s">
        <v>117</v>
      </c>
      <c r="C66" s="5" t="s">
        <v>117</v>
      </c>
      <c r="D66" s="5" t="s">
        <v>117</v>
      </c>
      <c r="E66" s="6" t="s">
        <v>117</v>
      </c>
      <c r="F66" s="7" t="s">
        <v>117</v>
      </c>
      <c r="G66" s="8" t="s">
        <v>117</v>
      </c>
      <c r="H66" s="9" t="s">
        <v>117</v>
      </c>
      <c r="I66" s="9" t="s">
        <v>117</v>
      </c>
      <c r="J66" s="9" t="s">
        <v>117</v>
      </c>
      <c r="K66" s="9" t="s">
        <v>117</v>
      </c>
      <c r="L66" s="10" t="s">
        <v>117</v>
      </c>
      <c r="M66" s="11" t="s">
        <v>117</v>
      </c>
      <c r="N66" s="11" t="s">
        <v>117</v>
      </c>
      <c r="O66" s="8" t="s">
        <v>117</v>
      </c>
      <c r="P66" s="12" t="s">
        <v>117</v>
      </c>
      <c r="Q66" s="8" t="s">
        <v>117</v>
      </c>
      <c r="R66" s="12" t="s">
        <v>117</v>
      </c>
      <c r="S66" s="8" t="s">
        <v>117</v>
      </c>
      <c r="T66" s="12" t="s">
        <v>117</v>
      </c>
      <c r="U66" s="8" t="s">
        <v>117</v>
      </c>
      <c r="V66" s="12" t="s">
        <v>117</v>
      </c>
      <c r="W66" s="8" t="s">
        <v>117</v>
      </c>
      <c r="X66" s="12" t="s">
        <v>117</v>
      </c>
      <c r="Y66" s="8" t="s">
        <v>117</v>
      </c>
      <c r="Z66" s="12" t="s">
        <v>117</v>
      </c>
      <c r="AA66" s="8" t="s">
        <v>117</v>
      </c>
      <c r="AB66" s="12" t="s">
        <v>117</v>
      </c>
      <c r="AC66" s="13" t="s">
        <v>117</v>
      </c>
      <c r="AD66" s="9" t="s">
        <v>117</v>
      </c>
      <c r="AE66" s="9" t="s">
        <v>117</v>
      </c>
      <c r="AF66" s="9" t="s">
        <v>117</v>
      </c>
      <c r="AG66" s="9" t="s">
        <v>117</v>
      </c>
      <c r="AH66" s="12" t="s">
        <v>117</v>
      </c>
      <c r="AI66" s="11" t="s">
        <v>117</v>
      </c>
      <c r="AJ66" s="11" t="s">
        <v>117</v>
      </c>
      <c r="AK66" s="13" t="s">
        <v>117</v>
      </c>
      <c r="AL66" s="9" t="s">
        <v>117</v>
      </c>
      <c r="AM66" s="9" t="s">
        <v>117</v>
      </c>
      <c r="AN66" s="9" t="s">
        <v>117</v>
      </c>
      <c r="AO66" s="9" t="s">
        <v>117</v>
      </c>
      <c r="AP66" s="12" t="s">
        <v>117</v>
      </c>
      <c r="AQ66" s="11" t="s">
        <v>117</v>
      </c>
      <c r="AR66" s="11" t="s">
        <v>117</v>
      </c>
      <c r="AS66" s="11" t="s">
        <v>117</v>
      </c>
    </row>
    <row r="67" spans="1:45" ht="16.5" customHeight="1">
      <c r="A67" s="4">
        <v>61</v>
      </c>
      <c r="B67" s="5" t="s">
        <v>117</v>
      </c>
      <c r="C67" s="5" t="s">
        <v>117</v>
      </c>
      <c r="D67" s="5" t="s">
        <v>117</v>
      </c>
      <c r="E67" s="6" t="s">
        <v>117</v>
      </c>
      <c r="F67" s="7" t="s">
        <v>117</v>
      </c>
      <c r="G67" s="8" t="s">
        <v>117</v>
      </c>
      <c r="H67" s="9" t="s">
        <v>117</v>
      </c>
      <c r="I67" s="9" t="s">
        <v>117</v>
      </c>
      <c r="J67" s="9" t="s">
        <v>117</v>
      </c>
      <c r="K67" s="9" t="s">
        <v>117</v>
      </c>
      <c r="L67" s="10" t="s">
        <v>117</v>
      </c>
      <c r="M67" s="11" t="s">
        <v>117</v>
      </c>
      <c r="N67" s="11" t="s">
        <v>117</v>
      </c>
      <c r="O67" s="8" t="s">
        <v>117</v>
      </c>
      <c r="P67" s="12" t="s">
        <v>117</v>
      </c>
      <c r="Q67" s="8" t="s">
        <v>117</v>
      </c>
      <c r="R67" s="12" t="s">
        <v>117</v>
      </c>
      <c r="S67" s="8" t="s">
        <v>117</v>
      </c>
      <c r="T67" s="12" t="s">
        <v>117</v>
      </c>
      <c r="U67" s="8" t="s">
        <v>117</v>
      </c>
      <c r="V67" s="12" t="s">
        <v>117</v>
      </c>
      <c r="W67" s="8" t="s">
        <v>117</v>
      </c>
      <c r="X67" s="12" t="s">
        <v>117</v>
      </c>
      <c r="Y67" s="8" t="s">
        <v>117</v>
      </c>
      <c r="Z67" s="12" t="s">
        <v>117</v>
      </c>
      <c r="AA67" s="8" t="s">
        <v>117</v>
      </c>
      <c r="AB67" s="12" t="s">
        <v>117</v>
      </c>
      <c r="AC67" s="13" t="s">
        <v>117</v>
      </c>
      <c r="AD67" s="9" t="s">
        <v>117</v>
      </c>
      <c r="AE67" s="9" t="s">
        <v>117</v>
      </c>
      <c r="AF67" s="9" t="s">
        <v>117</v>
      </c>
      <c r="AG67" s="9" t="s">
        <v>117</v>
      </c>
      <c r="AH67" s="12" t="s">
        <v>117</v>
      </c>
      <c r="AI67" s="11" t="s">
        <v>117</v>
      </c>
      <c r="AJ67" s="11" t="s">
        <v>117</v>
      </c>
      <c r="AK67" s="13" t="s">
        <v>117</v>
      </c>
      <c r="AL67" s="9" t="s">
        <v>117</v>
      </c>
      <c r="AM67" s="9" t="s">
        <v>117</v>
      </c>
      <c r="AN67" s="9" t="s">
        <v>117</v>
      </c>
      <c r="AO67" s="9" t="s">
        <v>117</v>
      </c>
      <c r="AP67" s="12" t="s">
        <v>117</v>
      </c>
      <c r="AQ67" s="11" t="s">
        <v>117</v>
      </c>
      <c r="AR67" s="11" t="s">
        <v>117</v>
      </c>
      <c r="AS67" s="11" t="s">
        <v>117</v>
      </c>
    </row>
    <row r="68" spans="1:45" ht="16.5" customHeight="1">
      <c r="A68" s="4">
        <v>62</v>
      </c>
      <c r="B68" s="5" t="s">
        <v>117</v>
      </c>
      <c r="C68" s="5" t="s">
        <v>117</v>
      </c>
      <c r="D68" s="5" t="s">
        <v>117</v>
      </c>
      <c r="E68" s="6" t="s">
        <v>117</v>
      </c>
      <c r="F68" s="7" t="s">
        <v>117</v>
      </c>
      <c r="G68" s="8" t="s">
        <v>117</v>
      </c>
      <c r="H68" s="9" t="s">
        <v>117</v>
      </c>
      <c r="I68" s="9" t="s">
        <v>117</v>
      </c>
      <c r="J68" s="9" t="s">
        <v>117</v>
      </c>
      <c r="K68" s="9" t="s">
        <v>117</v>
      </c>
      <c r="L68" s="10" t="s">
        <v>117</v>
      </c>
      <c r="M68" s="11" t="s">
        <v>117</v>
      </c>
      <c r="N68" s="11" t="s">
        <v>117</v>
      </c>
      <c r="O68" s="8" t="s">
        <v>117</v>
      </c>
      <c r="P68" s="12" t="s">
        <v>117</v>
      </c>
      <c r="Q68" s="8" t="s">
        <v>117</v>
      </c>
      <c r="R68" s="12" t="s">
        <v>117</v>
      </c>
      <c r="S68" s="8" t="s">
        <v>117</v>
      </c>
      <c r="T68" s="12" t="s">
        <v>117</v>
      </c>
      <c r="U68" s="8" t="s">
        <v>117</v>
      </c>
      <c r="V68" s="12" t="s">
        <v>117</v>
      </c>
      <c r="W68" s="8" t="s">
        <v>117</v>
      </c>
      <c r="X68" s="12" t="s">
        <v>117</v>
      </c>
      <c r="Y68" s="8" t="s">
        <v>117</v>
      </c>
      <c r="Z68" s="12" t="s">
        <v>117</v>
      </c>
      <c r="AA68" s="8" t="s">
        <v>117</v>
      </c>
      <c r="AB68" s="12" t="s">
        <v>117</v>
      </c>
      <c r="AC68" s="13" t="s">
        <v>117</v>
      </c>
      <c r="AD68" s="9" t="s">
        <v>117</v>
      </c>
      <c r="AE68" s="9" t="s">
        <v>117</v>
      </c>
      <c r="AF68" s="9" t="s">
        <v>117</v>
      </c>
      <c r="AG68" s="9" t="s">
        <v>117</v>
      </c>
      <c r="AH68" s="12" t="s">
        <v>117</v>
      </c>
      <c r="AI68" s="11" t="s">
        <v>117</v>
      </c>
      <c r="AJ68" s="11" t="s">
        <v>117</v>
      </c>
      <c r="AK68" s="13" t="s">
        <v>117</v>
      </c>
      <c r="AL68" s="9" t="s">
        <v>117</v>
      </c>
      <c r="AM68" s="9" t="s">
        <v>117</v>
      </c>
      <c r="AN68" s="9" t="s">
        <v>117</v>
      </c>
      <c r="AO68" s="9" t="s">
        <v>117</v>
      </c>
      <c r="AP68" s="12" t="s">
        <v>117</v>
      </c>
      <c r="AQ68" s="11" t="s">
        <v>117</v>
      </c>
      <c r="AR68" s="11" t="s">
        <v>117</v>
      </c>
      <c r="AS68" s="11" t="s">
        <v>117</v>
      </c>
    </row>
    <row r="69" spans="1:45" ht="16.5" customHeight="1">
      <c r="A69" s="4">
        <v>63</v>
      </c>
      <c r="B69" s="5" t="s">
        <v>117</v>
      </c>
      <c r="C69" s="5" t="s">
        <v>117</v>
      </c>
      <c r="D69" s="5" t="s">
        <v>117</v>
      </c>
      <c r="E69" s="6" t="s">
        <v>117</v>
      </c>
      <c r="F69" s="7" t="s">
        <v>117</v>
      </c>
      <c r="G69" s="8" t="s">
        <v>117</v>
      </c>
      <c r="H69" s="9" t="s">
        <v>117</v>
      </c>
      <c r="I69" s="9" t="s">
        <v>117</v>
      </c>
      <c r="J69" s="9" t="s">
        <v>117</v>
      </c>
      <c r="K69" s="9" t="s">
        <v>117</v>
      </c>
      <c r="L69" s="10" t="s">
        <v>117</v>
      </c>
      <c r="M69" s="11" t="s">
        <v>117</v>
      </c>
      <c r="N69" s="11" t="s">
        <v>117</v>
      </c>
      <c r="O69" s="8" t="s">
        <v>117</v>
      </c>
      <c r="P69" s="12" t="s">
        <v>117</v>
      </c>
      <c r="Q69" s="8" t="s">
        <v>117</v>
      </c>
      <c r="R69" s="12" t="s">
        <v>117</v>
      </c>
      <c r="S69" s="8" t="s">
        <v>117</v>
      </c>
      <c r="T69" s="12" t="s">
        <v>117</v>
      </c>
      <c r="U69" s="8" t="s">
        <v>117</v>
      </c>
      <c r="V69" s="12" t="s">
        <v>117</v>
      </c>
      <c r="W69" s="8" t="s">
        <v>117</v>
      </c>
      <c r="X69" s="12" t="s">
        <v>117</v>
      </c>
      <c r="Y69" s="8" t="s">
        <v>117</v>
      </c>
      <c r="Z69" s="12" t="s">
        <v>117</v>
      </c>
      <c r="AA69" s="8" t="s">
        <v>117</v>
      </c>
      <c r="AB69" s="12" t="s">
        <v>117</v>
      </c>
      <c r="AC69" s="13" t="s">
        <v>117</v>
      </c>
      <c r="AD69" s="9" t="s">
        <v>117</v>
      </c>
      <c r="AE69" s="9" t="s">
        <v>117</v>
      </c>
      <c r="AF69" s="9" t="s">
        <v>117</v>
      </c>
      <c r="AG69" s="9" t="s">
        <v>117</v>
      </c>
      <c r="AH69" s="12" t="s">
        <v>117</v>
      </c>
      <c r="AI69" s="11" t="s">
        <v>117</v>
      </c>
      <c r="AJ69" s="11" t="s">
        <v>117</v>
      </c>
      <c r="AK69" s="13" t="s">
        <v>117</v>
      </c>
      <c r="AL69" s="9" t="s">
        <v>117</v>
      </c>
      <c r="AM69" s="9" t="s">
        <v>117</v>
      </c>
      <c r="AN69" s="9" t="s">
        <v>117</v>
      </c>
      <c r="AO69" s="9" t="s">
        <v>117</v>
      </c>
      <c r="AP69" s="12" t="s">
        <v>117</v>
      </c>
      <c r="AQ69" s="11" t="s">
        <v>117</v>
      </c>
      <c r="AR69" s="11" t="s">
        <v>117</v>
      </c>
      <c r="AS69" s="11" t="s">
        <v>117</v>
      </c>
    </row>
    <row r="70" spans="1:45" ht="16.5" customHeight="1">
      <c r="A70" s="4">
        <v>64</v>
      </c>
      <c r="B70" s="5" t="s">
        <v>117</v>
      </c>
      <c r="C70" s="5" t="s">
        <v>117</v>
      </c>
      <c r="D70" s="5" t="s">
        <v>117</v>
      </c>
      <c r="E70" s="6" t="s">
        <v>117</v>
      </c>
      <c r="F70" s="7" t="s">
        <v>117</v>
      </c>
      <c r="G70" s="8" t="s">
        <v>117</v>
      </c>
      <c r="H70" s="9" t="s">
        <v>117</v>
      </c>
      <c r="I70" s="9" t="s">
        <v>117</v>
      </c>
      <c r="J70" s="9" t="s">
        <v>117</v>
      </c>
      <c r="K70" s="9" t="s">
        <v>117</v>
      </c>
      <c r="L70" s="10" t="s">
        <v>117</v>
      </c>
      <c r="M70" s="11" t="s">
        <v>117</v>
      </c>
      <c r="N70" s="11" t="s">
        <v>117</v>
      </c>
      <c r="O70" s="8" t="s">
        <v>117</v>
      </c>
      <c r="P70" s="12" t="s">
        <v>117</v>
      </c>
      <c r="Q70" s="8" t="s">
        <v>117</v>
      </c>
      <c r="R70" s="12" t="s">
        <v>117</v>
      </c>
      <c r="S70" s="8" t="s">
        <v>117</v>
      </c>
      <c r="T70" s="12" t="s">
        <v>117</v>
      </c>
      <c r="U70" s="8" t="s">
        <v>117</v>
      </c>
      <c r="V70" s="12" t="s">
        <v>117</v>
      </c>
      <c r="W70" s="8" t="s">
        <v>117</v>
      </c>
      <c r="X70" s="12" t="s">
        <v>117</v>
      </c>
      <c r="Y70" s="8" t="s">
        <v>117</v>
      </c>
      <c r="Z70" s="12" t="s">
        <v>117</v>
      </c>
      <c r="AA70" s="8" t="s">
        <v>117</v>
      </c>
      <c r="AB70" s="12" t="s">
        <v>117</v>
      </c>
      <c r="AC70" s="13" t="s">
        <v>117</v>
      </c>
      <c r="AD70" s="9" t="s">
        <v>117</v>
      </c>
      <c r="AE70" s="9" t="s">
        <v>117</v>
      </c>
      <c r="AF70" s="9" t="s">
        <v>117</v>
      </c>
      <c r="AG70" s="9" t="s">
        <v>117</v>
      </c>
      <c r="AH70" s="12" t="s">
        <v>117</v>
      </c>
      <c r="AI70" s="11" t="s">
        <v>117</v>
      </c>
      <c r="AJ70" s="11" t="s">
        <v>117</v>
      </c>
      <c r="AK70" s="13" t="s">
        <v>117</v>
      </c>
      <c r="AL70" s="9" t="s">
        <v>117</v>
      </c>
      <c r="AM70" s="9" t="s">
        <v>117</v>
      </c>
      <c r="AN70" s="9" t="s">
        <v>117</v>
      </c>
      <c r="AO70" s="9" t="s">
        <v>117</v>
      </c>
      <c r="AP70" s="12" t="s">
        <v>117</v>
      </c>
      <c r="AQ70" s="11" t="s">
        <v>117</v>
      </c>
      <c r="AR70" s="11" t="s">
        <v>117</v>
      </c>
      <c r="AS70" s="11" t="s">
        <v>117</v>
      </c>
    </row>
    <row r="71" spans="1:45" ht="16.5" customHeight="1">
      <c r="A71" s="4">
        <v>65</v>
      </c>
      <c r="B71" s="5" t="s">
        <v>117</v>
      </c>
      <c r="C71" s="5" t="s">
        <v>117</v>
      </c>
      <c r="D71" s="5" t="s">
        <v>117</v>
      </c>
      <c r="E71" s="6" t="s">
        <v>117</v>
      </c>
      <c r="F71" s="7" t="s">
        <v>117</v>
      </c>
      <c r="G71" s="8" t="s">
        <v>117</v>
      </c>
      <c r="H71" s="9" t="s">
        <v>117</v>
      </c>
      <c r="I71" s="9" t="s">
        <v>117</v>
      </c>
      <c r="J71" s="9" t="s">
        <v>117</v>
      </c>
      <c r="K71" s="9" t="s">
        <v>117</v>
      </c>
      <c r="L71" s="10" t="s">
        <v>117</v>
      </c>
      <c r="M71" s="11" t="s">
        <v>117</v>
      </c>
      <c r="N71" s="11" t="s">
        <v>117</v>
      </c>
      <c r="O71" s="8" t="s">
        <v>117</v>
      </c>
      <c r="P71" s="12" t="s">
        <v>117</v>
      </c>
      <c r="Q71" s="8" t="s">
        <v>117</v>
      </c>
      <c r="R71" s="12" t="s">
        <v>117</v>
      </c>
      <c r="S71" s="8" t="s">
        <v>117</v>
      </c>
      <c r="T71" s="12" t="s">
        <v>117</v>
      </c>
      <c r="U71" s="8" t="s">
        <v>117</v>
      </c>
      <c r="V71" s="12" t="s">
        <v>117</v>
      </c>
      <c r="W71" s="8" t="s">
        <v>117</v>
      </c>
      <c r="X71" s="12" t="s">
        <v>117</v>
      </c>
      <c r="Y71" s="8" t="s">
        <v>117</v>
      </c>
      <c r="Z71" s="12" t="s">
        <v>117</v>
      </c>
      <c r="AA71" s="8" t="s">
        <v>117</v>
      </c>
      <c r="AB71" s="12" t="s">
        <v>117</v>
      </c>
      <c r="AC71" s="13" t="s">
        <v>117</v>
      </c>
      <c r="AD71" s="9" t="s">
        <v>117</v>
      </c>
      <c r="AE71" s="9" t="s">
        <v>117</v>
      </c>
      <c r="AF71" s="9" t="s">
        <v>117</v>
      </c>
      <c r="AG71" s="9" t="s">
        <v>117</v>
      </c>
      <c r="AH71" s="12" t="s">
        <v>117</v>
      </c>
      <c r="AI71" s="11" t="s">
        <v>117</v>
      </c>
      <c r="AJ71" s="11" t="s">
        <v>117</v>
      </c>
      <c r="AK71" s="13" t="s">
        <v>117</v>
      </c>
      <c r="AL71" s="9" t="s">
        <v>117</v>
      </c>
      <c r="AM71" s="9" t="s">
        <v>117</v>
      </c>
      <c r="AN71" s="9" t="s">
        <v>117</v>
      </c>
      <c r="AO71" s="9" t="s">
        <v>117</v>
      </c>
      <c r="AP71" s="12" t="s">
        <v>117</v>
      </c>
      <c r="AQ71" s="11" t="s">
        <v>117</v>
      </c>
      <c r="AR71" s="11" t="s">
        <v>117</v>
      </c>
      <c r="AS71" s="11" t="s">
        <v>117</v>
      </c>
    </row>
    <row r="72" spans="1:45" ht="16.5" customHeight="1">
      <c r="A72" s="4">
        <v>66</v>
      </c>
      <c r="B72" s="5" t="s">
        <v>117</v>
      </c>
      <c r="C72" s="5" t="s">
        <v>117</v>
      </c>
      <c r="D72" s="5" t="s">
        <v>117</v>
      </c>
      <c r="E72" s="6" t="s">
        <v>117</v>
      </c>
      <c r="F72" s="7" t="s">
        <v>117</v>
      </c>
      <c r="G72" s="8" t="s">
        <v>117</v>
      </c>
      <c r="H72" s="9" t="s">
        <v>117</v>
      </c>
      <c r="I72" s="9" t="s">
        <v>117</v>
      </c>
      <c r="J72" s="9" t="s">
        <v>117</v>
      </c>
      <c r="K72" s="9" t="s">
        <v>117</v>
      </c>
      <c r="L72" s="10" t="s">
        <v>117</v>
      </c>
      <c r="M72" s="11" t="s">
        <v>117</v>
      </c>
      <c r="N72" s="11" t="s">
        <v>117</v>
      </c>
      <c r="O72" s="8" t="s">
        <v>117</v>
      </c>
      <c r="P72" s="12" t="s">
        <v>117</v>
      </c>
      <c r="Q72" s="8" t="s">
        <v>117</v>
      </c>
      <c r="R72" s="12" t="s">
        <v>117</v>
      </c>
      <c r="S72" s="8" t="s">
        <v>117</v>
      </c>
      <c r="T72" s="12" t="s">
        <v>117</v>
      </c>
      <c r="U72" s="8" t="s">
        <v>117</v>
      </c>
      <c r="V72" s="12" t="s">
        <v>117</v>
      </c>
      <c r="W72" s="8" t="s">
        <v>117</v>
      </c>
      <c r="X72" s="12" t="s">
        <v>117</v>
      </c>
      <c r="Y72" s="8" t="s">
        <v>117</v>
      </c>
      <c r="Z72" s="12" t="s">
        <v>117</v>
      </c>
      <c r="AA72" s="8" t="s">
        <v>117</v>
      </c>
      <c r="AB72" s="12" t="s">
        <v>117</v>
      </c>
      <c r="AC72" s="13" t="s">
        <v>117</v>
      </c>
      <c r="AD72" s="9" t="s">
        <v>117</v>
      </c>
      <c r="AE72" s="9" t="s">
        <v>117</v>
      </c>
      <c r="AF72" s="9" t="s">
        <v>117</v>
      </c>
      <c r="AG72" s="9" t="s">
        <v>117</v>
      </c>
      <c r="AH72" s="12" t="s">
        <v>117</v>
      </c>
      <c r="AI72" s="11" t="s">
        <v>117</v>
      </c>
      <c r="AJ72" s="11" t="s">
        <v>117</v>
      </c>
      <c r="AK72" s="13" t="s">
        <v>117</v>
      </c>
      <c r="AL72" s="9" t="s">
        <v>117</v>
      </c>
      <c r="AM72" s="9" t="s">
        <v>117</v>
      </c>
      <c r="AN72" s="9" t="s">
        <v>117</v>
      </c>
      <c r="AO72" s="9" t="s">
        <v>117</v>
      </c>
      <c r="AP72" s="12" t="s">
        <v>117</v>
      </c>
      <c r="AQ72" s="11" t="s">
        <v>117</v>
      </c>
      <c r="AR72" s="11" t="s">
        <v>117</v>
      </c>
      <c r="AS72" s="11" t="s">
        <v>117</v>
      </c>
    </row>
    <row r="73" spans="1:45" ht="16.5" customHeight="1">
      <c r="A73" s="4">
        <v>67</v>
      </c>
      <c r="B73" s="5" t="s">
        <v>117</v>
      </c>
      <c r="C73" s="5" t="s">
        <v>117</v>
      </c>
      <c r="D73" s="5" t="s">
        <v>117</v>
      </c>
      <c r="E73" s="6" t="s">
        <v>117</v>
      </c>
      <c r="F73" s="7" t="s">
        <v>117</v>
      </c>
      <c r="G73" s="8" t="s">
        <v>117</v>
      </c>
      <c r="H73" s="9" t="s">
        <v>117</v>
      </c>
      <c r="I73" s="9" t="s">
        <v>117</v>
      </c>
      <c r="J73" s="9" t="s">
        <v>117</v>
      </c>
      <c r="K73" s="9" t="s">
        <v>117</v>
      </c>
      <c r="L73" s="10" t="s">
        <v>117</v>
      </c>
      <c r="M73" s="11" t="s">
        <v>117</v>
      </c>
      <c r="N73" s="11" t="s">
        <v>117</v>
      </c>
      <c r="O73" s="8" t="s">
        <v>117</v>
      </c>
      <c r="P73" s="12" t="s">
        <v>117</v>
      </c>
      <c r="Q73" s="8" t="s">
        <v>117</v>
      </c>
      <c r="R73" s="12" t="s">
        <v>117</v>
      </c>
      <c r="S73" s="8" t="s">
        <v>117</v>
      </c>
      <c r="T73" s="12" t="s">
        <v>117</v>
      </c>
      <c r="U73" s="8" t="s">
        <v>117</v>
      </c>
      <c r="V73" s="12" t="s">
        <v>117</v>
      </c>
      <c r="W73" s="8" t="s">
        <v>117</v>
      </c>
      <c r="X73" s="12" t="s">
        <v>117</v>
      </c>
      <c r="Y73" s="8" t="s">
        <v>117</v>
      </c>
      <c r="Z73" s="12" t="s">
        <v>117</v>
      </c>
      <c r="AA73" s="8" t="s">
        <v>117</v>
      </c>
      <c r="AB73" s="12" t="s">
        <v>117</v>
      </c>
      <c r="AC73" s="13" t="s">
        <v>117</v>
      </c>
      <c r="AD73" s="9" t="s">
        <v>117</v>
      </c>
      <c r="AE73" s="9" t="s">
        <v>117</v>
      </c>
      <c r="AF73" s="9" t="s">
        <v>117</v>
      </c>
      <c r="AG73" s="9" t="s">
        <v>117</v>
      </c>
      <c r="AH73" s="12" t="s">
        <v>117</v>
      </c>
      <c r="AI73" s="11" t="s">
        <v>117</v>
      </c>
      <c r="AJ73" s="11" t="s">
        <v>117</v>
      </c>
      <c r="AK73" s="13" t="s">
        <v>117</v>
      </c>
      <c r="AL73" s="9" t="s">
        <v>117</v>
      </c>
      <c r="AM73" s="9" t="s">
        <v>117</v>
      </c>
      <c r="AN73" s="9" t="s">
        <v>117</v>
      </c>
      <c r="AO73" s="9" t="s">
        <v>117</v>
      </c>
      <c r="AP73" s="12" t="s">
        <v>117</v>
      </c>
      <c r="AQ73" s="11" t="s">
        <v>117</v>
      </c>
      <c r="AR73" s="11" t="s">
        <v>117</v>
      </c>
      <c r="AS73" s="11" t="s">
        <v>117</v>
      </c>
    </row>
    <row r="74" spans="1:45" ht="16.5" customHeight="1">
      <c r="A74" s="4">
        <v>68</v>
      </c>
      <c r="B74" s="5" t="s">
        <v>117</v>
      </c>
      <c r="C74" s="5" t="s">
        <v>117</v>
      </c>
      <c r="D74" s="5" t="s">
        <v>117</v>
      </c>
      <c r="E74" s="6" t="s">
        <v>117</v>
      </c>
      <c r="F74" s="7" t="s">
        <v>117</v>
      </c>
      <c r="G74" s="8" t="s">
        <v>117</v>
      </c>
      <c r="H74" s="9" t="s">
        <v>117</v>
      </c>
      <c r="I74" s="9" t="s">
        <v>117</v>
      </c>
      <c r="J74" s="9" t="s">
        <v>117</v>
      </c>
      <c r="K74" s="9" t="s">
        <v>117</v>
      </c>
      <c r="L74" s="10" t="s">
        <v>117</v>
      </c>
      <c r="M74" s="11" t="s">
        <v>117</v>
      </c>
      <c r="N74" s="11" t="s">
        <v>117</v>
      </c>
      <c r="O74" s="8" t="s">
        <v>117</v>
      </c>
      <c r="P74" s="12" t="s">
        <v>117</v>
      </c>
      <c r="Q74" s="8" t="s">
        <v>117</v>
      </c>
      <c r="R74" s="12" t="s">
        <v>117</v>
      </c>
      <c r="S74" s="8" t="s">
        <v>117</v>
      </c>
      <c r="T74" s="12" t="s">
        <v>117</v>
      </c>
      <c r="U74" s="8" t="s">
        <v>117</v>
      </c>
      <c r="V74" s="12" t="s">
        <v>117</v>
      </c>
      <c r="W74" s="8" t="s">
        <v>117</v>
      </c>
      <c r="X74" s="12" t="s">
        <v>117</v>
      </c>
      <c r="Y74" s="8" t="s">
        <v>117</v>
      </c>
      <c r="Z74" s="12" t="s">
        <v>117</v>
      </c>
      <c r="AA74" s="8" t="s">
        <v>117</v>
      </c>
      <c r="AB74" s="12" t="s">
        <v>117</v>
      </c>
      <c r="AC74" s="13" t="s">
        <v>117</v>
      </c>
      <c r="AD74" s="9" t="s">
        <v>117</v>
      </c>
      <c r="AE74" s="9" t="s">
        <v>117</v>
      </c>
      <c r="AF74" s="9" t="s">
        <v>117</v>
      </c>
      <c r="AG74" s="9" t="s">
        <v>117</v>
      </c>
      <c r="AH74" s="12" t="s">
        <v>117</v>
      </c>
      <c r="AI74" s="11" t="s">
        <v>117</v>
      </c>
      <c r="AJ74" s="11" t="s">
        <v>117</v>
      </c>
      <c r="AK74" s="13" t="s">
        <v>117</v>
      </c>
      <c r="AL74" s="9" t="s">
        <v>117</v>
      </c>
      <c r="AM74" s="9" t="s">
        <v>117</v>
      </c>
      <c r="AN74" s="9" t="s">
        <v>117</v>
      </c>
      <c r="AO74" s="9" t="s">
        <v>117</v>
      </c>
      <c r="AP74" s="12" t="s">
        <v>117</v>
      </c>
      <c r="AQ74" s="11" t="s">
        <v>117</v>
      </c>
      <c r="AR74" s="11" t="s">
        <v>117</v>
      </c>
      <c r="AS74" s="11" t="s">
        <v>117</v>
      </c>
    </row>
    <row r="75" spans="1:45" ht="16.5" customHeight="1">
      <c r="A75" s="4">
        <v>69</v>
      </c>
      <c r="B75" s="5" t="s">
        <v>117</v>
      </c>
      <c r="C75" s="5" t="s">
        <v>117</v>
      </c>
      <c r="D75" s="5" t="s">
        <v>117</v>
      </c>
      <c r="E75" s="6" t="s">
        <v>117</v>
      </c>
      <c r="F75" s="7" t="s">
        <v>117</v>
      </c>
      <c r="G75" s="8" t="s">
        <v>117</v>
      </c>
      <c r="H75" s="9" t="s">
        <v>117</v>
      </c>
      <c r="I75" s="9" t="s">
        <v>117</v>
      </c>
      <c r="J75" s="9" t="s">
        <v>117</v>
      </c>
      <c r="K75" s="9" t="s">
        <v>117</v>
      </c>
      <c r="L75" s="10" t="s">
        <v>117</v>
      </c>
      <c r="M75" s="11" t="s">
        <v>117</v>
      </c>
      <c r="N75" s="11" t="s">
        <v>117</v>
      </c>
      <c r="O75" s="8" t="s">
        <v>117</v>
      </c>
      <c r="P75" s="12" t="s">
        <v>117</v>
      </c>
      <c r="Q75" s="8" t="s">
        <v>117</v>
      </c>
      <c r="R75" s="12" t="s">
        <v>117</v>
      </c>
      <c r="S75" s="8" t="s">
        <v>117</v>
      </c>
      <c r="T75" s="12" t="s">
        <v>117</v>
      </c>
      <c r="U75" s="8" t="s">
        <v>117</v>
      </c>
      <c r="V75" s="12" t="s">
        <v>117</v>
      </c>
      <c r="W75" s="8" t="s">
        <v>117</v>
      </c>
      <c r="X75" s="12" t="s">
        <v>117</v>
      </c>
      <c r="Y75" s="8" t="s">
        <v>117</v>
      </c>
      <c r="Z75" s="12" t="s">
        <v>117</v>
      </c>
      <c r="AA75" s="8" t="s">
        <v>117</v>
      </c>
      <c r="AB75" s="12" t="s">
        <v>117</v>
      </c>
      <c r="AC75" s="13" t="s">
        <v>117</v>
      </c>
      <c r="AD75" s="9" t="s">
        <v>117</v>
      </c>
      <c r="AE75" s="9" t="s">
        <v>117</v>
      </c>
      <c r="AF75" s="9" t="s">
        <v>117</v>
      </c>
      <c r="AG75" s="9" t="s">
        <v>117</v>
      </c>
      <c r="AH75" s="12" t="s">
        <v>117</v>
      </c>
      <c r="AI75" s="11" t="s">
        <v>117</v>
      </c>
      <c r="AJ75" s="11" t="s">
        <v>117</v>
      </c>
      <c r="AK75" s="13" t="s">
        <v>117</v>
      </c>
      <c r="AL75" s="9" t="s">
        <v>117</v>
      </c>
      <c r="AM75" s="9" t="s">
        <v>117</v>
      </c>
      <c r="AN75" s="9" t="s">
        <v>117</v>
      </c>
      <c r="AO75" s="9" t="s">
        <v>117</v>
      </c>
      <c r="AP75" s="12" t="s">
        <v>117</v>
      </c>
      <c r="AQ75" s="11" t="s">
        <v>117</v>
      </c>
      <c r="AR75" s="11" t="s">
        <v>117</v>
      </c>
      <c r="AS75" s="11" t="s">
        <v>117</v>
      </c>
    </row>
    <row r="76" spans="1:45" ht="16.5" customHeight="1">
      <c r="A76" s="4">
        <v>70</v>
      </c>
      <c r="B76" s="5" t="s">
        <v>117</v>
      </c>
      <c r="C76" s="5" t="s">
        <v>117</v>
      </c>
      <c r="D76" s="5" t="s">
        <v>117</v>
      </c>
      <c r="E76" s="6" t="s">
        <v>117</v>
      </c>
      <c r="F76" s="7" t="s">
        <v>117</v>
      </c>
      <c r="G76" s="8" t="s">
        <v>117</v>
      </c>
      <c r="H76" s="9" t="s">
        <v>117</v>
      </c>
      <c r="I76" s="9" t="s">
        <v>117</v>
      </c>
      <c r="J76" s="9" t="s">
        <v>117</v>
      </c>
      <c r="K76" s="9" t="s">
        <v>117</v>
      </c>
      <c r="L76" s="10" t="s">
        <v>117</v>
      </c>
      <c r="M76" s="11" t="s">
        <v>117</v>
      </c>
      <c r="N76" s="11" t="s">
        <v>117</v>
      </c>
      <c r="O76" s="8" t="s">
        <v>117</v>
      </c>
      <c r="P76" s="12" t="s">
        <v>117</v>
      </c>
      <c r="Q76" s="8" t="s">
        <v>117</v>
      </c>
      <c r="R76" s="12" t="s">
        <v>117</v>
      </c>
      <c r="S76" s="8" t="s">
        <v>117</v>
      </c>
      <c r="T76" s="12" t="s">
        <v>117</v>
      </c>
      <c r="U76" s="8" t="s">
        <v>117</v>
      </c>
      <c r="V76" s="12" t="s">
        <v>117</v>
      </c>
      <c r="W76" s="8" t="s">
        <v>117</v>
      </c>
      <c r="X76" s="12" t="s">
        <v>117</v>
      </c>
      <c r="Y76" s="8" t="s">
        <v>117</v>
      </c>
      <c r="Z76" s="12" t="s">
        <v>117</v>
      </c>
      <c r="AA76" s="8" t="s">
        <v>117</v>
      </c>
      <c r="AB76" s="12" t="s">
        <v>117</v>
      </c>
      <c r="AC76" s="13" t="s">
        <v>117</v>
      </c>
      <c r="AD76" s="9" t="s">
        <v>117</v>
      </c>
      <c r="AE76" s="9" t="s">
        <v>117</v>
      </c>
      <c r="AF76" s="9" t="s">
        <v>117</v>
      </c>
      <c r="AG76" s="9" t="s">
        <v>117</v>
      </c>
      <c r="AH76" s="12" t="s">
        <v>117</v>
      </c>
      <c r="AI76" s="11" t="s">
        <v>117</v>
      </c>
      <c r="AJ76" s="11" t="s">
        <v>117</v>
      </c>
      <c r="AK76" s="13" t="s">
        <v>117</v>
      </c>
      <c r="AL76" s="9" t="s">
        <v>117</v>
      </c>
      <c r="AM76" s="9" t="s">
        <v>117</v>
      </c>
      <c r="AN76" s="9" t="s">
        <v>117</v>
      </c>
      <c r="AO76" s="9" t="s">
        <v>117</v>
      </c>
      <c r="AP76" s="12" t="s">
        <v>117</v>
      </c>
      <c r="AQ76" s="11" t="s">
        <v>117</v>
      </c>
      <c r="AR76" s="11" t="s">
        <v>117</v>
      </c>
      <c r="AS76" s="11" t="s">
        <v>117</v>
      </c>
    </row>
    <row r="77" spans="1:45" ht="16.5" customHeight="1"/>
    <row r="78" spans="1:45" ht="16.5" customHeight="1"/>
    <row r="79" spans="1:45" ht="16.5" customHeight="1"/>
    <row r="80" spans="1:45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R7.5.1小（標） </vt:lpstr>
      <vt:lpstr>R7.5.1小（実）</vt:lpstr>
      <vt:lpstr>R7.5.1中 （標）</vt:lpstr>
      <vt:lpstr>R7.5.1中 （実）</vt:lpstr>
      <vt:lpstr>小</vt:lpstr>
      <vt:lpstr>中</vt:lpstr>
      <vt:lpstr>'R7.5.1小（実）'!Print_Area</vt:lpstr>
      <vt:lpstr>'R7.5.1小（標） '!Print_Area</vt:lpstr>
      <vt:lpstr>'R7.5.1中 （実）'!Print_Area</vt:lpstr>
      <vt:lpstr>'R7.5.1中 （標）'!Print_Area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倉橋　基幸</dc:creator>
  <cp:lastModifiedBy>相内　優作</cp:lastModifiedBy>
  <cp:lastPrinted>2025-05-03T02:30:33Z</cp:lastPrinted>
  <dcterms:created xsi:type="dcterms:W3CDTF">2023-04-11T03:50:16Z</dcterms:created>
  <dcterms:modified xsi:type="dcterms:W3CDTF">2025-06-20T03:16:07Z</dcterms:modified>
</cp:coreProperties>
</file>