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6年度\6実績報告\1 依頼\様式\"/>
    </mc:Choice>
  </mc:AlternateContent>
  <xr:revisionPtr revIDLastSave="0" documentId="13_ncr:1_{4BCC573C-B7EA-41B7-AD50-B119B453CF4D}" xr6:coauthVersionLast="47" xr6:coauthVersionMax="47" xr10:uidLastSave="{00000000-0000-0000-0000-000000000000}"/>
  <bookViews>
    <workbookView xWindow="-98" yWindow="-98" windowWidth="20715" windowHeight="13276" xr2:uid="{00000000-000D-0000-FFFF-FFFF00000000}"/>
  </bookViews>
  <sheets>
    <sheet name="実績報告書" sheetId="10" r:id="rId1"/>
    <sheet name="利用児童数実績表 " sheetId="16" r:id="rId2"/>
    <sheet name="開設日数内訳書 " sheetId="25" r:id="rId3"/>
    <sheet name="開設日数変更理由書" sheetId="23" r:id="rId4"/>
    <sheet name="実績報告書（2クラス用）" sheetId="28" r:id="rId5"/>
    <sheet name="利用児童数実績表（2クラス用）" sheetId="29" r:id="rId6"/>
    <sheet name="実績報告書 (3クラス用)" sheetId="30" r:id="rId7"/>
    <sheet name="利用児童数実績表 (3クラス用)" sheetId="31" r:id="rId8"/>
  </sheets>
  <definedNames>
    <definedName name="_xlnm.Print_Area" localSheetId="2">'開設日数内訳書 '!$A$1:$AQ$39</definedName>
    <definedName name="_xlnm.Print_Area" localSheetId="3">開設日数変更理由書!$A$1:$Q$34</definedName>
    <definedName name="_xlnm.Print_Area" localSheetId="0">実績報告書!$A$1:$AV$39</definedName>
    <definedName name="_xlnm.Print_Area" localSheetId="6">'実績報告書 (3クラス用)'!$A$1:$AV$61</definedName>
    <definedName name="_xlnm.Print_Area" localSheetId="4">'実績報告書（2クラス用）'!$A$1:$AV$51</definedName>
    <definedName name="_xlnm.Print_Area" localSheetId="1">'利用児童数実績表 '!$A$1:$Z$22</definedName>
    <definedName name="_xlnm.Print_Area" localSheetId="7">'利用児童数実績表 (3クラス用)'!$A$1:$AA$48</definedName>
    <definedName name="_xlnm.Print_Area" localSheetId="5">'利用児童数実績表（2クラス用）'!$A$1:$AA$35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8" i="31" l="1"/>
  <c r="U35" i="29"/>
  <c r="T22" i="16"/>
  <c r="AQ29" i="30" l="1"/>
  <c r="AQ25" i="30"/>
  <c r="AQ21" i="30"/>
  <c r="AT12" i="30"/>
  <c r="AT11" i="30"/>
  <c r="AT10" i="30"/>
  <c r="AT9" i="30"/>
  <c r="AT8" i="30"/>
  <c r="AT7" i="30"/>
  <c r="AQ14" i="30"/>
  <c r="AQ13" i="30"/>
  <c r="AQ12" i="30"/>
  <c r="AQ11" i="30"/>
  <c r="AQ10" i="30"/>
  <c r="AQ9" i="30"/>
  <c r="AQ8" i="30"/>
  <c r="AQ7" i="30"/>
  <c r="AT7" i="28"/>
  <c r="AQ10" i="28"/>
  <c r="AQ9" i="28"/>
  <c r="AT9" i="28" s="1"/>
  <c r="AQ8" i="28"/>
  <c r="AQ7" i="28"/>
  <c r="AB11" i="28"/>
  <c r="L1" i="16"/>
  <c r="L1" i="31"/>
  <c r="L1" i="29"/>
  <c r="AN11" i="30"/>
  <c r="AN9" i="30"/>
  <c r="AN7" i="30"/>
  <c r="AK11" i="30"/>
  <c r="AK9" i="30"/>
  <c r="AK7" i="30"/>
  <c r="AH11" i="30"/>
  <c r="AH9" i="30"/>
  <c r="AH7" i="30"/>
  <c r="AE11" i="30"/>
  <c r="AE9" i="30"/>
  <c r="AE7" i="30"/>
  <c r="AB11" i="30"/>
  <c r="AB9" i="30"/>
  <c r="AB7" i="30"/>
  <c r="Y11" i="30"/>
  <c r="Y9" i="30"/>
  <c r="Y7" i="30"/>
  <c r="V11" i="30"/>
  <c r="V9" i="30"/>
  <c r="V7" i="30"/>
  <c r="S11" i="30"/>
  <c r="S9" i="30"/>
  <c r="S7" i="30"/>
  <c r="P11" i="30"/>
  <c r="P9" i="30"/>
  <c r="P7" i="30"/>
  <c r="J11" i="30"/>
  <c r="J9" i="30"/>
  <c r="J7" i="30"/>
  <c r="G11" i="30"/>
  <c r="G9" i="30"/>
  <c r="G7" i="30"/>
  <c r="AN9" i="28"/>
  <c r="AN7" i="28"/>
  <c r="AK9" i="28"/>
  <c r="AK7" i="28"/>
  <c r="AH9" i="28"/>
  <c r="AH7" i="28"/>
  <c r="AE9" i="28"/>
  <c r="AE7" i="28"/>
  <c r="AB9" i="28"/>
  <c r="AB7" i="28"/>
  <c r="Y9" i="28"/>
  <c r="Y7" i="28"/>
  <c r="V9" i="28"/>
  <c r="V7" i="28"/>
  <c r="S9" i="28"/>
  <c r="S7" i="28"/>
  <c r="P9" i="28"/>
  <c r="P7" i="28"/>
  <c r="M9" i="28"/>
  <c r="M7" i="28"/>
  <c r="J9" i="28"/>
  <c r="J7" i="28"/>
  <c r="G9" i="28"/>
  <c r="G7" i="28"/>
  <c r="X42" i="31" l="1"/>
  <c r="W42" i="31"/>
  <c r="V42" i="31"/>
  <c r="U42" i="31"/>
  <c r="R42" i="31"/>
  <c r="O42" i="31"/>
  <c r="L42" i="31"/>
  <c r="I42" i="31"/>
  <c r="F42" i="31"/>
  <c r="C42" i="31"/>
  <c r="X41" i="31"/>
  <c r="W41" i="31"/>
  <c r="V41" i="31"/>
  <c r="U41" i="31"/>
  <c r="R41" i="31"/>
  <c r="O41" i="31"/>
  <c r="L41" i="31"/>
  <c r="I41" i="31"/>
  <c r="F41" i="31"/>
  <c r="C41" i="31"/>
  <c r="X40" i="31"/>
  <c r="W40" i="31"/>
  <c r="V40" i="31"/>
  <c r="U40" i="31"/>
  <c r="R40" i="31"/>
  <c r="O40" i="31"/>
  <c r="L40" i="31"/>
  <c r="I40" i="31"/>
  <c r="F40" i="31"/>
  <c r="C40" i="31"/>
  <c r="Z39" i="31"/>
  <c r="Y39" i="31"/>
  <c r="T39" i="31"/>
  <c r="Q39" i="31"/>
  <c r="N39" i="31"/>
  <c r="K39" i="31"/>
  <c r="H39" i="31"/>
  <c r="E39" i="31"/>
  <c r="Z38" i="31"/>
  <c r="Y38" i="31"/>
  <c r="T38" i="31"/>
  <c r="Q38" i="31"/>
  <c r="N38" i="31"/>
  <c r="K38" i="31"/>
  <c r="H38" i="31"/>
  <c r="E38" i="31"/>
  <c r="Z37" i="31"/>
  <c r="Y37" i="31"/>
  <c r="T37" i="31"/>
  <c r="Q37" i="31"/>
  <c r="N37" i="31"/>
  <c r="K37" i="31"/>
  <c r="H37" i="31"/>
  <c r="E37" i="31"/>
  <c r="Z36" i="31"/>
  <c r="Y36" i="31"/>
  <c r="T36" i="31"/>
  <c r="Q36" i="31"/>
  <c r="N36" i="31"/>
  <c r="K36" i="31"/>
  <c r="H36" i="31"/>
  <c r="E36" i="31"/>
  <c r="Z35" i="31"/>
  <c r="Y35" i="31"/>
  <c r="T35" i="31"/>
  <c r="Q35" i="31"/>
  <c r="N35" i="31"/>
  <c r="K35" i="31"/>
  <c r="H35" i="31"/>
  <c r="E35" i="31"/>
  <c r="Z34" i="31"/>
  <c r="Y34" i="31"/>
  <c r="T34" i="31"/>
  <c r="Q34" i="31"/>
  <c r="N34" i="31"/>
  <c r="K34" i="31"/>
  <c r="H34" i="31"/>
  <c r="E34" i="31"/>
  <c r="Z33" i="31"/>
  <c r="Y33" i="31"/>
  <c r="T33" i="31"/>
  <c r="Q33" i="31"/>
  <c r="N33" i="31"/>
  <c r="K33" i="31"/>
  <c r="H33" i="31"/>
  <c r="E33" i="31"/>
  <c r="Z32" i="31"/>
  <c r="Y32" i="31"/>
  <c r="T32" i="31"/>
  <c r="Q32" i="31"/>
  <c r="N32" i="31"/>
  <c r="K32" i="31"/>
  <c r="H32" i="31"/>
  <c r="E32" i="31"/>
  <c r="Z31" i="31"/>
  <c r="Y31" i="31"/>
  <c r="T31" i="31"/>
  <c r="Q31" i="31"/>
  <c r="N31" i="31"/>
  <c r="K31" i="31"/>
  <c r="H31" i="31"/>
  <c r="E31" i="31"/>
  <c r="Z30" i="31"/>
  <c r="Y30" i="31"/>
  <c r="T30" i="31"/>
  <c r="Q30" i="31"/>
  <c r="N30" i="31"/>
  <c r="K30" i="31"/>
  <c r="H30" i="31"/>
  <c r="E30" i="31"/>
  <c r="Z29" i="31"/>
  <c r="Y29" i="31"/>
  <c r="T29" i="31"/>
  <c r="Q29" i="31"/>
  <c r="N29" i="31"/>
  <c r="K29" i="31"/>
  <c r="H29" i="31"/>
  <c r="E29" i="31"/>
  <c r="Z28" i="31"/>
  <c r="Y28" i="31"/>
  <c r="T28" i="31"/>
  <c r="Q28" i="31"/>
  <c r="N28" i="31"/>
  <c r="K28" i="31"/>
  <c r="H28" i="31"/>
  <c r="E28" i="31"/>
  <c r="Z27" i="31"/>
  <c r="Y27" i="31"/>
  <c r="T27" i="31"/>
  <c r="Q27" i="31"/>
  <c r="N27" i="31"/>
  <c r="K27" i="31"/>
  <c r="H27" i="31"/>
  <c r="E27" i="31"/>
  <c r="Z26" i="31"/>
  <c r="Y26" i="31"/>
  <c r="T26" i="31"/>
  <c r="Q26" i="31"/>
  <c r="N26" i="31"/>
  <c r="K26" i="31"/>
  <c r="H26" i="31"/>
  <c r="E26" i="31"/>
  <c r="Z25" i="31"/>
  <c r="Y25" i="31"/>
  <c r="T25" i="31"/>
  <c r="Q25" i="31"/>
  <c r="N25" i="31"/>
  <c r="K25" i="31"/>
  <c r="H25" i="31"/>
  <c r="E25" i="31"/>
  <c r="Z24" i="31"/>
  <c r="Y24" i="31"/>
  <c r="T24" i="31"/>
  <c r="Q24" i="31"/>
  <c r="N24" i="31"/>
  <c r="K24" i="31"/>
  <c r="H24" i="31"/>
  <c r="E24" i="31"/>
  <c r="Z23" i="31"/>
  <c r="Y23" i="31"/>
  <c r="T23" i="31"/>
  <c r="Q23" i="31"/>
  <c r="N23" i="31"/>
  <c r="K23" i="31"/>
  <c r="H23" i="31"/>
  <c r="E23" i="31"/>
  <c r="Z22" i="31"/>
  <c r="Y22" i="31"/>
  <c r="T22" i="31"/>
  <c r="Q22" i="31"/>
  <c r="N22" i="31"/>
  <c r="K22" i="31"/>
  <c r="H22" i="31"/>
  <c r="E22" i="31"/>
  <c r="Z21" i="31"/>
  <c r="Y21" i="31"/>
  <c r="T21" i="31"/>
  <c r="Q21" i="31"/>
  <c r="N21" i="31"/>
  <c r="K21" i="31"/>
  <c r="H21" i="31"/>
  <c r="E21" i="31"/>
  <c r="Z20" i="31"/>
  <c r="Y20" i="31"/>
  <c r="T20" i="31"/>
  <c r="Q20" i="31"/>
  <c r="N20" i="31"/>
  <c r="K20" i="31"/>
  <c r="H20" i="31"/>
  <c r="E20" i="31"/>
  <c r="Z19" i="31"/>
  <c r="Y19" i="31"/>
  <c r="T19" i="31"/>
  <c r="Q19" i="31"/>
  <c r="N19" i="31"/>
  <c r="K19" i="31"/>
  <c r="H19" i="31"/>
  <c r="E19" i="31"/>
  <c r="Z18" i="31"/>
  <c r="Y18" i="31"/>
  <c r="T18" i="31"/>
  <c r="Q18" i="31"/>
  <c r="N18" i="31"/>
  <c r="K18" i="31"/>
  <c r="H18" i="31"/>
  <c r="E18" i="31"/>
  <c r="Z17" i="31"/>
  <c r="Y17" i="31"/>
  <c r="T17" i="31"/>
  <c r="Q17" i="31"/>
  <c r="N17" i="31"/>
  <c r="K17" i="31"/>
  <c r="H17" i="31"/>
  <c r="E17" i="31"/>
  <c r="Z16" i="31"/>
  <c r="Y16" i="31"/>
  <c r="T16" i="31"/>
  <c r="Q16" i="31"/>
  <c r="N16" i="31"/>
  <c r="K16" i="31"/>
  <c r="H16" i="31"/>
  <c r="E16" i="31"/>
  <c r="Z15" i="31"/>
  <c r="Y15" i="31"/>
  <c r="T15" i="31"/>
  <c r="Q15" i="31"/>
  <c r="N15" i="31"/>
  <c r="K15" i="31"/>
  <c r="H15" i="31"/>
  <c r="E15" i="31"/>
  <c r="Z14" i="31"/>
  <c r="Y14" i="31"/>
  <c r="T14" i="31"/>
  <c r="Q14" i="31"/>
  <c r="N14" i="31"/>
  <c r="K14" i="31"/>
  <c r="H14" i="31"/>
  <c r="E14" i="31"/>
  <c r="Z13" i="31"/>
  <c r="Y13" i="31"/>
  <c r="T13" i="31"/>
  <c r="Q13" i="31"/>
  <c r="N13" i="31"/>
  <c r="K13" i="31"/>
  <c r="H13" i="31"/>
  <c r="E13" i="31"/>
  <c r="Z12" i="31"/>
  <c r="Y12" i="31"/>
  <c r="T12" i="31"/>
  <c r="Q12" i="31"/>
  <c r="N12" i="31"/>
  <c r="K12" i="31"/>
  <c r="H12" i="31"/>
  <c r="E12" i="31"/>
  <c r="Z11" i="31"/>
  <c r="Y11" i="31"/>
  <c r="T11" i="31"/>
  <c r="Q11" i="31"/>
  <c r="N11" i="31"/>
  <c r="K11" i="31"/>
  <c r="H11" i="31"/>
  <c r="E11" i="31"/>
  <c r="Z10" i="31"/>
  <c r="Y10" i="31"/>
  <c r="T10" i="31"/>
  <c r="Q10" i="31"/>
  <c r="N10" i="31"/>
  <c r="K10" i="31"/>
  <c r="H10" i="31"/>
  <c r="E10" i="31"/>
  <c r="Z9" i="31"/>
  <c r="Y9" i="31"/>
  <c r="T9" i="31"/>
  <c r="Q9" i="31"/>
  <c r="AA9" i="31" s="1"/>
  <c r="N9" i="31"/>
  <c r="K9" i="31"/>
  <c r="H9" i="31"/>
  <c r="E9" i="31"/>
  <c r="Z8" i="31"/>
  <c r="Y8" i="31"/>
  <c r="T8" i="31"/>
  <c r="Q8" i="31"/>
  <c r="N8" i="31"/>
  <c r="K8" i="31"/>
  <c r="H8" i="31"/>
  <c r="E8" i="31"/>
  <c r="Z7" i="31"/>
  <c r="Y7" i="31"/>
  <c r="T7" i="31"/>
  <c r="Q7" i="31"/>
  <c r="N7" i="31"/>
  <c r="K7" i="31"/>
  <c r="H7" i="31"/>
  <c r="E7" i="31"/>
  <c r="Z6" i="31"/>
  <c r="Y6" i="31"/>
  <c r="Y42" i="31" s="1"/>
  <c r="T6" i="31"/>
  <c r="Q6" i="31"/>
  <c r="N6" i="31"/>
  <c r="K6" i="31"/>
  <c r="H6" i="31"/>
  <c r="E6" i="31"/>
  <c r="E42" i="31" s="1"/>
  <c r="Z5" i="31"/>
  <c r="Y5" i="31"/>
  <c r="T5" i="31"/>
  <c r="Q5" i="31"/>
  <c r="Q41" i="31" s="1"/>
  <c r="N5" i="31"/>
  <c r="K5" i="31"/>
  <c r="H5" i="31"/>
  <c r="E5" i="31"/>
  <c r="Z4" i="31"/>
  <c r="Y4" i="31"/>
  <c r="Y40" i="31" s="1"/>
  <c r="T4" i="31"/>
  <c r="Q4" i="31"/>
  <c r="N4" i="31"/>
  <c r="K4" i="31"/>
  <c r="H4" i="31"/>
  <c r="E4" i="31"/>
  <c r="AN14" i="30"/>
  <c r="AK14" i="30"/>
  <c r="AH14" i="30"/>
  <c r="AE14" i="30"/>
  <c r="AB14" i="30"/>
  <c r="Y14" i="30"/>
  <c r="V14" i="30"/>
  <c r="S14" i="30"/>
  <c r="P14" i="30"/>
  <c r="M14" i="30"/>
  <c r="J14" i="30"/>
  <c r="G14" i="30"/>
  <c r="AN13" i="30"/>
  <c r="V13" i="30"/>
  <c r="S13" i="30"/>
  <c r="P13" i="30"/>
  <c r="X29" i="29"/>
  <c r="W29" i="29"/>
  <c r="V29" i="29"/>
  <c r="U29" i="29"/>
  <c r="R29" i="29"/>
  <c r="O29" i="29"/>
  <c r="L29" i="29"/>
  <c r="I29" i="29"/>
  <c r="F29" i="29"/>
  <c r="C29" i="29"/>
  <c r="X28" i="29"/>
  <c r="W28" i="29"/>
  <c r="V28" i="29"/>
  <c r="U28" i="29"/>
  <c r="R28" i="29"/>
  <c r="O28" i="29"/>
  <c r="L28" i="29"/>
  <c r="I28" i="29"/>
  <c r="F28" i="29"/>
  <c r="C28" i="29"/>
  <c r="AA27" i="29"/>
  <c r="Z27" i="29"/>
  <c r="Y27" i="29"/>
  <c r="T27" i="29"/>
  <c r="Q27" i="29"/>
  <c r="N27" i="29"/>
  <c r="K27" i="29"/>
  <c r="H27" i="29"/>
  <c r="E27" i="29"/>
  <c r="Z26" i="29"/>
  <c r="Y26" i="29"/>
  <c r="T26" i="29"/>
  <c r="Q26" i="29"/>
  <c r="N26" i="29"/>
  <c r="K26" i="29"/>
  <c r="H26" i="29"/>
  <c r="E26" i="29"/>
  <c r="AA26" i="29" s="1"/>
  <c r="Z25" i="29"/>
  <c r="Y25" i="29"/>
  <c r="T25" i="29"/>
  <c r="Q25" i="29"/>
  <c r="N25" i="29"/>
  <c r="K25" i="29"/>
  <c r="H25" i="29"/>
  <c r="E25" i="29"/>
  <c r="AA25" i="29" s="1"/>
  <c r="Z24" i="29"/>
  <c r="Y24" i="29"/>
  <c r="T24" i="29"/>
  <c r="Q24" i="29"/>
  <c r="N24" i="29"/>
  <c r="K24" i="29"/>
  <c r="H24" i="29"/>
  <c r="E24" i="29"/>
  <c r="AA24" i="29" s="1"/>
  <c r="Z23" i="29"/>
  <c r="Y23" i="29"/>
  <c r="T23" i="29"/>
  <c r="Q23" i="29"/>
  <c r="N23" i="29"/>
  <c r="K23" i="29"/>
  <c r="H23" i="29"/>
  <c r="E23" i="29"/>
  <c r="AA23" i="29" s="1"/>
  <c r="Z22" i="29"/>
  <c r="Y22" i="29"/>
  <c r="T22" i="29"/>
  <c r="Q22" i="29"/>
  <c r="N22" i="29"/>
  <c r="K22" i="29"/>
  <c r="H22" i="29"/>
  <c r="E22" i="29"/>
  <c r="AA22" i="29" s="1"/>
  <c r="Z21" i="29"/>
  <c r="Y21" i="29"/>
  <c r="T21" i="29"/>
  <c r="Q21" i="29"/>
  <c r="N21" i="29"/>
  <c r="K21" i="29"/>
  <c r="H21" i="29"/>
  <c r="E21" i="29"/>
  <c r="AA21" i="29" s="1"/>
  <c r="Z20" i="29"/>
  <c r="Y20" i="29"/>
  <c r="T20" i="29"/>
  <c r="Q20" i="29"/>
  <c r="N20" i="29"/>
  <c r="K20" i="29"/>
  <c r="H20" i="29"/>
  <c r="E20" i="29"/>
  <c r="AA20" i="29" s="1"/>
  <c r="Z19" i="29"/>
  <c r="Y19" i="29"/>
  <c r="T19" i="29"/>
  <c r="Q19" i="29"/>
  <c r="N19" i="29"/>
  <c r="K19" i="29"/>
  <c r="H19" i="29"/>
  <c r="E19" i="29"/>
  <c r="AA19" i="29" s="1"/>
  <c r="AA18" i="29"/>
  <c r="Z18" i="29"/>
  <c r="Y18" i="29"/>
  <c r="T18" i="29"/>
  <c r="Q18" i="29"/>
  <c r="N18" i="29"/>
  <c r="K18" i="29"/>
  <c r="H18" i="29"/>
  <c r="E18" i="29"/>
  <c r="Z17" i="29"/>
  <c r="Y17" i="29"/>
  <c r="T17" i="29"/>
  <c r="Q17" i="29"/>
  <c r="N17" i="29"/>
  <c r="K17" i="29"/>
  <c r="H17" i="29"/>
  <c r="E17" i="29"/>
  <c r="AA17" i="29" s="1"/>
  <c r="Z16" i="29"/>
  <c r="Y16" i="29"/>
  <c r="T16" i="29"/>
  <c r="Q16" i="29"/>
  <c r="N16" i="29"/>
  <c r="K16" i="29"/>
  <c r="H16" i="29"/>
  <c r="E16" i="29"/>
  <c r="AA16" i="29" s="1"/>
  <c r="Z15" i="29"/>
  <c r="Y15" i="29"/>
  <c r="T15" i="29"/>
  <c r="Q15" i="29"/>
  <c r="N15" i="29"/>
  <c r="K15" i="29"/>
  <c r="H15" i="29"/>
  <c r="E15" i="29"/>
  <c r="AA15" i="29" s="1"/>
  <c r="Z14" i="29"/>
  <c r="Y14" i="29"/>
  <c r="T14" i="29"/>
  <c r="Q14" i="29"/>
  <c r="N14" i="29"/>
  <c r="K14" i="29"/>
  <c r="H14" i="29"/>
  <c r="E14" i="29"/>
  <c r="AA14" i="29" s="1"/>
  <c r="Z13" i="29"/>
  <c r="Y13" i="29"/>
  <c r="T13" i="29"/>
  <c r="Q13" i="29"/>
  <c r="N13" i="29"/>
  <c r="K13" i="29"/>
  <c r="H13" i="29"/>
  <c r="E13" i="29"/>
  <c r="AA13" i="29" s="1"/>
  <c r="Z12" i="29"/>
  <c r="Y12" i="29"/>
  <c r="T12" i="29"/>
  <c r="Q12" i="29"/>
  <c r="N12" i="29"/>
  <c r="K12" i="29"/>
  <c r="H12" i="29"/>
  <c r="E12" i="29"/>
  <c r="AA12" i="29" s="1"/>
  <c r="AA11" i="29"/>
  <c r="Z11" i="29"/>
  <c r="Y11" i="29"/>
  <c r="T11" i="29"/>
  <c r="Q11" i="29"/>
  <c r="N11" i="29"/>
  <c r="K11" i="29"/>
  <c r="H11" i="29"/>
  <c r="E11" i="29"/>
  <c r="Z10" i="29"/>
  <c r="Y10" i="29"/>
  <c r="T10" i="29"/>
  <c r="Q10" i="29"/>
  <c r="N10" i="29"/>
  <c r="K10" i="29"/>
  <c r="H10" i="29"/>
  <c r="E10" i="29"/>
  <c r="AA10" i="29" s="1"/>
  <c r="Z9" i="29"/>
  <c r="Y9" i="29"/>
  <c r="T9" i="29"/>
  <c r="Q9" i="29"/>
  <c r="N9" i="29"/>
  <c r="K9" i="29"/>
  <c r="H9" i="29"/>
  <c r="H29" i="29" s="1"/>
  <c r="E9" i="29"/>
  <c r="AA9" i="29" s="1"/>
  <c r="Z8" i="29"/>
  <c r="Y8" i="29"/>
  <c r="T8" i="29"/>
  <c r="Q8" i="29"/>
  <c r="N8" i="29"/>
  <c r="N28" i="29" s="1"/>
  <c r="K8" i="29"/>
  <c r="H8" i="29"/>
  <c r="E8" i="29"/>
  <c r="AA8" i="29" s="1"/>
  <c r="Z7" i="29"/>
  <c r="Y7" i="29"/>
  <c r="T7" i="29"/>
  <c r="Q7" i="29"/>
  <c r="N7" i="29"/>
  <c r="K7" i="29"/>
  <c r="H7" i="29"/>
  <c r="E7" i="29"/>
  <c r="AA7" i="29" s="1"/>
  <c r="Z6" i="29"/>
  <c r="Y6" i="29"/>
  <c r="T6" i="29"/>
  <c r="Q6" i="29"/>
  <c r="N6" i="29"/>
  <c r="K6" i="29"/>
  <c r="H6" i="29"/>
  <c r="E6" i="29"/>
  <c r="AA6" i="29" s="1"/>
  <c r="Z5" i="29"/>
  <c r="Z29" i="29" s="1"/>
  <c r="Y5" i="29"/>
  <c r="Y29" i="29" s="1"/>
  <c r="T5" i="29"/>
  <c r="T29" i="29" s="1"/>
  <c r="Q5" i="29"/>
  <c r="Q29" i="29" s="1"/>
  <c r="N5" i="29"/>
  <c r="N29" i="29" s="1"/>
  <c r="K5" i="29"/>
  <c r="K29" i="29" s="1"/>
  <c r="H5" i="29"/>
  <c r="E5" i="29"/>
  <c r="E29" i="29" s="1"/>
  <c r="Z4" i="29"/>
  <c r="Z28" i="29" s="1"/>
  <c r="Y4" i="29"/>
  <c r="Y28" i="29" s="1"/>
  <c r="T4" i="29"/>
  <c r="T28" i="29" s="1"/>
  <c r="Q4" i="29"/>
  <c r="Q28" i="29" s="1"/>
  <c r="N4" i="29"/>
  <c r="K4" i="29"/>
  <c r="K28" i="29" s="1"/>
  <c r="H4" i="29"/>
  <c r="H28" i="29" s="1"/>
  <c r="E4" i="29"/>
  <c r="E28" i="29" s="1"/>
  <c r="AQ23" i="28"/>
  <c r="AQ19" i="28"/>
  <c r="AN12" i="28"/>
  <c r="AK12" i="28"/>
  <c r="AH12" i="28"/>
  <c r="AE12" i="28"/>
  <c r="AB12" i="28"/>
  <c r="Y12" i="28"/>
  <c r="V12" i="28"/>
  <c r="S12" i="28"/>
  <c r="P12" i="28"/>
  <c r="M12" i="28"/>
  <c r="J12" i="28"/>
  <c r="G12" i="28"/>
  <c r="AT10" i="28"/>
  <c r="AQ12" i="28"/>
  <c r="AN11" i="28"/>
  <c r="AK11" i="28"/>
  <c r="S11" i="28"/>
  <c r="M11" i="28"/>
  <c r="AT14" i="30" l="1"/>
  <c r="Z42" i="31"/>
  <c r="Z41" i="31"/>
  <c r="AA33" i="31"/>
  <c r="AA17" i="31"/>
  <c r="T42" i="31"/>
  <c r="AA4" i="31"/>
  <c r="AA5" i="31"/>
  <c r="AA7" i="31"/>
  <c r="Z40" i="31"/>
  <c r="H41" i="31"/>
  <c r="AA10" i="31"/>
  <c r="M7" i="30" s="1"/>
  <c r="AA12" i="31"/>
  <c r="M11" i="30" s="1"/>
  <c r="AA14" i="31"/>
  <c r="AA16" i="31"/>
  <c r="K40" i="31"/>
  <c r="K41" i="31"/>
  <c r="K42" i="31"/>
  <c r="AA18" i="31"/>
  <c r="AA19" i="31"/>
  <c r="AA20" i="31"/>
  <c r="AA21" i="31"/>
  <c r="AA22" i="31"/>
  <c r="AA23" i="31"/>
  <c r="AA24" i="31"/>
  <c r="E40" i="31"/>
  <c r="AA26" i="31"/>
  <c r="AA27" i="31"/>
  <c r="AA28" i="31"/>
  <c r="AA29" i="31"/>
  <c r="AA30" i="31"/>
  <c r="AA31" i="31"/>
  <c r="AA32" i="31"/>
  <c r="Y41" i="31"/>
  <c r="AA8" i="31"/>
  <c r="H40" i="31"/>
  <c r="AA11" i="31"/>
  <c r="M9" i="30" s="1"/>
  <c r="AA13" i="31"/>
  <c r="AA15" i="31"/>
  <c r="N40" i="31"/>
  <c r="N41" i="31"/>
  <c r="N42" i="31"/>
  <c r="H42" i="31"/>
  <c r="AA34" i="31"/>
  <c r="AA35" i="31"/>
  <c r="AA36" i="31"/>
  <c r="AA37" i="31"/>
  <c r="AA38" i="31"/>
  <c r="AA39" i="31"/>
  <c r="Q42" i="31"/>
  <c r="T40" i="31"/>
  <c r="T41" i="31"/>
  <c r="Q40" i="31"/>
  <c r="V11" i="28"/>
  <c r="Y13" i="30"/>
  <c r="Y11" i="28"/>
  <c r="AB13" i="30"/>
  <c r="AE13" i="30"/>
  <c r="G11" i="28"/>
  <c r="AE11" i="28"/>
  <c r="J13" i="30"/>
  <c r="AH13" i="30"/>
  <c r="J11" i="28"/>
  <c r="AH11" i="28"/>
  <c r="AK13" i="30"/>
  <c r="AA25" i="31"/>
  <c r="E41" i="31"/>
  <c r="AA6" i="31"/>
  <c r="G13" i="30"/>
  <c r="AA4" i="29"/>
  <c r="AA28" i="29" s="1"/>
  <c r="AA5" i="29"/>
  <c r="AA29" i="29" s="1"/>
  <c r="AT8" i="28"/>
  <c r="AT12" i="28" s="1"/>
  <c r="P11" i="28"/>
  <c r="M13" i="30" l="1"/>
  <c r="AT13" i="30"/>
  <c r="AA41" i="31"/>
  <c r="AA40" i="31"/>
  <c r="AA42" i="31"/>
  <c r="AQ11" i="28"/>
  <c r="AT11" i="28"/>
  <c r="AQ31" i="25" l="1"/>
  <c r="AP31" i="25"/>
  <c r="AO31" i="25"/>
  <c r="AN31" i="25"/>
  <c r="AP30" i="25"/>
  <c r="AO30" i="25"/>
  <c r="AN30" i="25"/>
  <c r="AM30" i="25"/>
  <c r="AM29" i="25"/>
  <c r="H29" i="25"/>
  <c r="I29" i="25" s="1"/>
  <c r="J29" i="25" s="1"/>
  <c r="K29" i="25" s="1"/>
  <c r="L29" i="25" s="1"/>
  <c r="M29" i="25" s="1"/>
  <c r="N29" i="25" s="1"/>
  <c r="O29" i="25" s="1"/>
  <c r="P29" i="25" s="1"/>
  <c r="Q29" i="25" s="1"/>
  <c r="R29" i="25" s="1"/>
  <c r="S29" i="25" s="1"/>
  <c r="T29" i="25" s="1"/>
  <c r="U29" i="25" s="1"/>
  <c r="V29" i="25" s="1"/>
  <c r="W29" i="25" s="1"/>
  <c r="X29" i="25" s="1"/>
  <c r="Y29" i="25" s="1"/>
  <c r="Z29" i="25" s="1"/>
  <c r="AA29" i="25" s="1"/>
  <c r="AB29" i="25" s="1"/>
  <c r="AC29" i="25" s="1"/>
  <c r="AD29" i="25" s="1"/>
  <c r="AE29" i="25" s="1"/>
  <c r="AF29" i="25" s="1"/>
  <c r="AG29" i="25" s="1"/>
  <c r="AH29" i="25" s="1"/>
  <c r="AI29" i="25" s="1"/>
  <c r="AJ29" i="25" s="1"/>
  <c r="AK29" i="25" s="1"/>
  <c r="AP28" i="25"/>
  <c r="AN28" i="25"/>
  <c r="AM28" i="25"/>
  <c r="AQ28" i="25" s="1"/>
  <c r="AM27" i="25"/>
  <c r="G27" i="25"/>
  <c r="H27" i="25" s="1"/>
  <c r="I27" i="25" s="1"/>
  <c r="J27" i="25" s="1"/>
  <c r="K27" i="25" s="1"/>
  <c r="L27" i="25" s="1"/>
  <c r="M27" i="25" s="1"/>
  <c r="N27" i="25" s="1"/>
  <c r="O27" i="25" s="1"/>
  <c r="P27" i="25" s="1"/>
  <c r="Q27" i="25" s="1"/>
  <c r="R27" i="25" s="1"/>
  <c r="S27" i="25" s="1"/>
  <c r="T27" i="25" s="1"/>
  <c r="U27" i="25" s="1"/>
  <c r="V27" i="25" s="1"/>
  <c r="W27" i="25" s="1"/>
  <c r="X27" i="25" s="1"/>
  <c r="Y27" i="25" s="1"/>
  <c r="Z27" i="25" s="1"/>
  <c r="AA27" i="25" s="1"/>
  <c r="AB27" i="25" s="1"/>
  <c r="AC27" i="25" s="1"/>
  <c r="AD27" i="25" s="1"/>
  <c r="AE27" i="25" s="1"/>
  <c r="AF27" i="25" s="1"/>
  <c r="AG27" i="25" s="1"/>
  <c r="AH27" i="25" s="1"/>
  <c r="AP26" i="25"/>
  <c r="AO26" i="25"/>
  <c r="AN26" i="25"/>
  <c r="AM26" i="25"/>
  <c r="AM25" i="25"/>
  <c r="D25" i="25"/>
  <c r="E25" i="25" s="1"/>
  <c r="F25" i="25" s="1"/>
  <c r="G25" i="25" s="1"/>
  <c r="H25" i="25" s="1"/>
  <c r="I25" i="25" s="1"/>
  <c r="J25" i="25" s="1"/>
  <c r="K25" i="25" s="1"/>
  <c r="L25" i="25" s="1"/>
  <c r="M25" i="25" s="1"/>
  <c r="N25" i="25" s="1"/>
  <c r="O25" i="25" s="1"/>
  <c r="P25" i="25" s="1"/>
  <c r="Q25" i="25" s="1"/>
  <c r="R25" i="25" s="1"/>
  <c r="S25" i="25" s="1"/>
  <c r="T25" i="25" s="1"/>
  <c r="U25" i="25" s="1"/>
  <c r="V25" i="25" s="1"/>
  <c r="W25" i="25" s="1"/>
  <c r="X25" i="25" s="1"/>
  <c r="Y25" i="25" s="1"/>
  <c r="Z25" i="25" s="1"/>
  <c r="AA25" i="25" s="1"/>
  <c r="AB25" i="25" s="1"/>
  <c r="AC25" i="25" s="1"/>
  <c r="AD25" i="25" s="1"/>
  <c r="AE25" i="25" s="1"/>
  <c r="AF25" i="25" s="1"/>
  <c r="AG25" i="25" s="1"/>
  <c r="AH25" i="25" s="1"/>
  <c r="AP24" i="25"/>
  <c r="AO24" i="25"/>
  <c r="AN24" i="25"/>
  <c r="AM24" i="25"/>
  <c r="AM23" i="25"/>
  <c r="H23" i="25"/>
  <c r="I23" i="25" s="1"/>
  <c r="J23" i="25" s="1"/>
  <c r="K23" i="25" s="1"/>
  <c r="L23" i="25" s="1"/>
  <c r="M23" i="25" s="1"/>
  <c r="N23" i="25" s="1"/>
  <c r="O23" i="25" s="1"/>
  <c r="P23" i="25" s="1"/>
  <c r="Q23" i="25" s="1"/>
  <c r="R23" i="25" s="1"/>
  <c r="S23" i="25" s="1"/>
  <c r="T23" i="25" s="1"/>
  <c r="U23" i="25" s="1"/>
  <c r="V23" i="25" s="1"/>
  <c r="W23" i="25" s="1"/>
  <c r="X23" i="25" s="1"/>
  <c r="Y23" i="25" s="1"/>
  <c r="Z23" i="25" s="1"/>
  <c r="AA23" i="25" s="1"/>
  <c r="AB23" i="25" s="1"/>
  <c r="AC23" i="25" s="1"/>
  <c r="AD23" i="25" s="1"/>
  <c r="AE23" i="25" s="1"/>
  <c r="AF23" i="25" s="1"/>
  <c r="AG23" i="25" s="1"/>
  <c r="AH23" i="25" s="1"/>
  <c r="AI23" i="25" s="1"/>
  <c r="AJ23" i="25" s="1"/>
  <c r="AK23" i="25" s="1"/>
  <c r="AL23" i="25" s="1"/>
  <c r="AP22" i="25"/>
  <c r="AN22" i="25"/>
  <c r="AM22" i="25"/>
  <c r="AQ22" i="25" s="1"/>
  <c r="AM21" i="25"/>
  <c r="F21" i="25"/>
  <c r="G21" i="25" s="1"/>
  <c r="H21" i="25" s="1"/>
  <c r="I21" i="25" s="1"/>
  <c r="J21" i="25" s="1"/>
  <c r="K21" i="25" s="1"/>
  <c r="L21" i="25" s="1"/>
  <c r="M21" i="25" s="1"/>
  <c r="N21" i="25" s="1"/>
  <c r="O21" i="25" s="1"/>
  <c r="P21" i="25" s="1"/>
  <c r="Q21" i="25" s="1"/>
  <c r="R21" i="25" s="1"/>
  <c r="S21" i="25" s="1"/>
  <c r="T21" i="25" s="1"/>
  <c r="U21" i="25" s="1"/>
  <c r="V21" i="25" s="1"/>
  <c r="W21" i="25" s="1"/>
  <c r="X21" i="25" s="1"/>
  <c r="Y21" i="25" s="1"/>
  <c r="Z21" i="25" s="1"/>
  <c r="AA21" i="25" s="1"/>
  <c r="AB21" i="25" s="1"/>
  <c r="AC21" i="25" s="1"/>
  <c r="AD21" i="25" s="1"/>
  <c r="AE21" i="25" s="1"/>
  <c r="AF21" i="25" s="1"/>
  <c r="AG21" i="25" s="1"/>
  <c r="AH21" i="25" s="1"/>
  <c r="AI21" i="25" s="1"/>
  <c r="AP20" i="25"/>
  <c r="AN20" i="25"/>
  <c r="AM20" i="25"/>
  <c r="AM19" i="25"/>
  <c r="C19" i="25"/>
  <c r="D19" i="25" s="1"/>
  <c r="E19" i="25" s="1"/>
  <c r="F19" i="25" s="1"/>
  <c r="G19" i="25" s="1"/>
  <c r="H19" i="25" s="1"/>
  <c r="I19" i="25" s="1"/>
  <c r="J19" i="25" s="1"/>
  <c r="K19" i="25" s="1"/>
  <c r="L19" i="25" s="1"/>
  <c r="M19" i="25" s="1"/>
  <c r="N19" i="25" s="1"/>
  <c r="O19" i="25" s="1"/>
  <c r="P19" i="25" s="1"/>
  <c r="Q19" i="25" s="1"/>
  <c r="R19" i="25" s="1"/>
  <c r="S19" i="25" s="1"/>
  <c r="T19" i="25" s="1"/>
  <c r="U19" i="25" s="1"/>
  <c r="V19" i="25" s="1"/>
  <c r="W19" i="25" s="1"/>
  <c r="X19" i="25" s="1"/>
  <c r="Y19" i="25" s="1"/>
  <c r="Z19" i="25" s="1"/>
  <c r="AA19" i="25" s="1"/>
  <c r="AB19" i="25" s="1"/>
  <c r="AC19" i="25" s="1"/>
  <c r="AD19" i="25" s="1"/>
  <c r="AE19" i="25" s="1"/>
  <c r="AF19" i="25" s="1"/>
  <c r="AG19" i="25" s="1"/>
  <c r="AP18" i="25"/>
  <c r="AN18" i="25"/>
  <c r="AM18" i="25"/>
  <c r="AM17" i="25"/>
  <c r="H17" i="25"/>
  <c r="I17" i="25" s="1"/>
  <c r="J17" i="25" s="1"/>
  <c r="K17" i="25" s="1"/>
  <c r="L17" i="25" s="1"/>
  <c r="M17" i="25" s="1"/>
  <c r="N17" i="25" s="1"/>
  <c r="O17" i="25" s="1"/>
  <c r="P17" i="25" s="1"/>
  <c r="Q17" i="25" s="1"/>
  <c r="R17" i="25" s="1"/>
  <c r="S17" i="25" s="1"/>
  <c r="T17" i="25" s="1"/>
  <c r="U17" i="25" s="1"/>
  <c r="V17" i="25" s="1"/>
  <c r="W17" i="25" s="1"/>
  <c r="X17" i="25" s="1"/>
  <c r="Y17" i="25" s="1"/>
  <c r="Z17" i="25" s="1"/>
  <c r="AA17" i="25" s="1"/>
  <c r="AB17" i="25" s="1"/>
  <c r="AC17" i="25" s="1"/>
  <c r="AD17" i="25" s="1"/>
  <c r="AE17" i="25" s="1"/>
  <c r="AF17" i="25" s="1"/>
  <c r="AG17" i="25" s="1"/>
  <c r="AH17" i="25" s="1"/>
  <c r="AI17" i="25" s="1"/>
  <c r="AJ17" i="25" s="1"/>
  <c r="AK17" i="25" s="1"/>
  <c r="AP16" i="25"/>
  <c r="AO16" i="25"/>
  <c r="AN16" i="25"/>
  <c r="AM16" i="25"/>
  <c r="AM15" i="25"/>
  <c r="E15" i="25"/>
  <c r="F15" i="25" s="1"/>
  <c r="G15" i="25" s="1"/>
  <c r="H15" i="25" s="1"/>
  <c r="I15" i="25" s="1"/>
  <c r="J15" i="25" s="1"/>
  <c r="K15" i="25" s="1"/>
  <c r="L15" i="25" s="1"/>
  <c r="M15" i="25" s="1"/>
  <c r="N15" i="25" s="1"/>
  <c r="O15" i="25" s="1"/>
  <c r="P15" i="25" s="1"/>
  <c r="Q15" i="25" s="1"/>
  <c r="R15" i="25" s="1"/>
  <c r="S15" i="25" s="1"/>
  <c r="T15" i="25" s="1"/>
  <c r="U15" i="25" s="1"/>
  <c r="V15" i="25" s="1"/>
  <c r="W15" i="25" s="1"/>
  <c r="X15" i="25" s="1"/>
  <c r="Y15" i="25" s="1"/>
  <c r="Z15" i="25" s="1"/>
  <c r="AA15" i="25" s="1"/>
  <c r="AB15" i="25" s="1"/>
  <c r="AC15" i="25" s="1"/>
  <c r="AD15" i="25" s="1"/>
  <c r="AE15" i="25" s="1"/>
  <c r="AF15" i="25" s="1"/>
  <c r="AG15" i="25" s="1"/>
  <c r="AH15" i="25" s="1"/>
  <c r="AI15" i="25" s="1"/>
  <c r="AP14" i="25"/>
  <c r="AO14" i="25"/>
  <c r="AN14" i="25"/>
  <c r="AM14" i="25"/>
  <c r="AM13" i="25"/>
  <c r="C13" i="25"/>
  <c r="D13" i="25" s="1"/>
  <c r="E13" i="25" s="1"/>
  <c r="F13" i="25" s="1"/>
  <c r="G13" i="25" s="1"/>
  <c r="H13" i="25" s="1"/>
  <c r="I13" i="25" s="1"/>
  <c r="J13" i="25" s="1"/>
  <c r="K13" i="25" s="1"/>
  <c r="L13" i="25" s="1"/>
  <c r="M13" i="25" s="1"/>
  <c r="N13" i="25" s="1"/>
  <c r="O13" i="25" s="1"/>
  <c r="P13" i="25" s="1"/>
  <c r="Q13" i="25" s="1"/>
  <c r="R13" i="25" s="1"/>
  <c r="S13" i="25" s="1"/>
  <c r="T13" i="25" s="1"/>
  <c r="U13" i="25" s="1"/>
  <c r="V13" i="25" s="1"/>
  <c r="W13" i="25" s="1"/>
  <c r="X13" i="25" s="1"/>
  <c r="Y13" i="25" s="1"/>
  <c r="Z13" i="25" s="1"/>
  <c r="AA13" i="25" s="1"/>
  <c r="AB13" i="25" s="1"/>
  <c r="AC13" i="25" s="1"/>
  <c r="AD13" i="25" s="1"/>
  <c r="AE13" i="25" s="1"/>
  <c r="AF13" i="25" s="1"/>
  <c r="AP12" i="25"/>
  <c r="AN12" i="25"/>
  <c r="AM12" i="25"/>
  <c r="AM11" i="25"/>
  <c r="G11" i="25"/>
  <c r="H11" i="25" s="1"/>
  <c r="I11" i="25" s="1"/>
  <c r="J11" i="25" s="1"/>
  <c r="K11" i="25" s="1"/>
  <c r="L11" i="25" s="1"/>
  <c r="M11" i="25" s="1"/>
  <c r="N11" i="25" s="1"/>
  <c r="O11" i="25" s="1"/>
  <c r="P11" i="25" s="1"/>
  <c r="Q11" i="25" s="1"/>
  <c r="R11" i="25" s="1"/>
  <c r="S11" i="25" s="1"/>
  <c r="T11" i="25" s="1"/>
  <c r="U11" i="25" s="1"/>
  <c r="V11" i="25" s="1"/>
  <c r="W11" i="25" s="1"/>
  <c r="X11" i="25" s="1"/>
  <c r="Y11" i="25" s="1"/>
  <c r="Z11" i="25" s="1"/>
  <c r="AA11" i="25" s="1"/>
  <c r="AB11" i="25" s="1"/>
  <c r="AC11" i="25" s="1"/>
  <c r="AD11" i="25" s="1"/>
  <c r="AE11" i="25" s="1"/>
  <c r="AF11" i="25" s="1"/>
  <c r="AG11" i="25" s="1"/>
  <c r="AH11" i="25" s="1"/>
  <c r="AI11" i="25" s="1"/>
  <c r="AJ11" i="25" s="1"/>
  <c r="AP10" i="25"/>
  <c r="AN10" i="25"/>
  <c r="AM10" i="25"/>
  <c r="AM9" i="25"/>
  <c r="D9" i="25"/>
  <c r="E9" i="25" s="1"/>
  <c r="F9" i="25" s="1"/>
  <c r="G9" i="25" s="1"/>
  <c r="H9" i="25" s="1"/>
  <c r="I9" i="25" s="1"/>
  <c r="J9" i="25" s="1"/>
  <c r="K9" i="25" s="1"/>
  <c r="L9" i="25" s="1"/>
  <c r="M9" i="25" s="1"/>
  <c r="N9" i="25" s="1"/>
  <c r="O9" i="25" s="1"/>
  <c r="P9" i="25" s="1"/>
  <c r="Q9" i="25" s="1"/>
  <c r="R9" i="25" s="1"/>
  <c r="S9" i="25" s="1"/>
  <c r="T9" i="25" s="1"/>
  <c r="U9" i="25" s="1"/>
  <c r="V9" i="25" s="1"/>
  <c r="W9" i="25" s="1"/>
  <c r="X9" i="25" s="1"/>
  <c r="Y9" i="25" s="1"/>
  <c r="Z9" i="25" s="1"/>
  <c r="AA9" i="25" s="1"/>
  <c r="AB9" i="25" s="1"/>
  <c r="AC9" i="25" s="1"/>
  <c r="AD9" i="25" s="1"/>
  <c r="AE9" i="25" s="1"/>
  <c r="AF9" i="25" s="1"/>
  <c r="AG9" i="25" s="1"/>
  <c r="AH9" i="25" s="1"/>
  <c r="AP8" i="25"/>
  <c r="AO8" i="25"/>
  <c r="AN8" i="25"/>
  <c r="AM8" i="25"/>
  <c r="AM7" i="25"/>
  <c r="G7" i="25"/>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C7" i="25"/>
  <c r="D7" i="25" s="1"/>
  <c r="E7" i="25" s="1"/>
  <c r="F7" i="25" s="1"/>
  <c r="AO32" i="25" l="1"/>
  <c r="Y15" i="10" s="1"/>
  <c r="AM31" i="25"/>
  <c r="AQ10" i="25"/>
  <c r="AQ24" i="25"/>
  <c r="AQ16" i="25"/>
  <c r="AQ30" i="25"/>
  <c r="AQ12" i="25"/>
  <c r="AQ20" i="25"/>
  <c r="AQ26" i="25"/>
  <c r="AP32" i="25"/>
  <c r="AH15" i="10" s="1"/>
  <c r="AQ8" i="25"/>
  <c r="AM32" i="25"/>
  <c r="G15" i="10" s="1"/>
  <c r="AQ14" i="25"/>
  <c r="AQ18" i="25"/>
  <c r="AN32" i="25"/>
  <c r="P15" i="10" s="1"/>
  <c r="AQ32" i="25" l="1"/>
  <c r="Q16" i="16" l="1"/>
  <c r="AQ8" i="10" l="1"/>
  <c r="AQ15" i="10" l="1"/>
  <c r="AT8" i="10" l="1"/>
  <c r="Y4" i="16" l="1"/>
  <c r="X4" i="16"/>
  <c r="S4" i="16"/>
  <c r="P4" i="16"/>
  <c r="M4" i="16"/>
  <c r="J4" i="16"/>
  <c r="G4" i="16"/>
  <c r="D4" i="16"/>
  <c r="Z4" i="16" l="1"/>
  <c r="G7" i="10" s="1"/>
  <c r="X15" i="16"/>
  <c r="X14" i="16"/>
  <c r="X13" i="16"/>
  <c r="X12" i="16"/>
  <c r="X11" i="16"/>
  <c r="X10" i="16"/>
  <c r="X9" i="16"/>
  <c r="X8" i="16"/>
  <c r="X7" i="16"/>
  <c r="X6" i="16"/>
  <c r="X5" i="16"/>
  <c r="X16" i="16" l="1"/>
  <c r="W16" i="16"/>
  <c r="V16" i="16"/>
  <c r="U16" i="16"/>
  <c r="T16" i="16"/>
  <c r="N16" i="16"/>
  <c r="K16" i="16"/>
  <c r="H16" i="16"/>
  <c r="E16" i="16"/>
  <c r="B16" i="16"/>
  <c r="Y15" i="16"/>
  <c r="S15" i="16"/>
  <c r="P15" i="16"/>
  <c r="M15" i="16"/>
  <c r="J15" i="16"/>
  <c r="G15" i="16"/>
  <c r="D15" i="16"/>
  <c r="Y14" i="16"/>
  <c r="S14" i="16"/>
  <c r="P14" i="16"/>
  <c r="M14" i="16"/>
  <c r="J14" i="16"/>
  <c r="G14" i="16"/>
  <c r="D14" i="16"/>
  <c r="Y13" i="16"/>
  <c r="S13" i="16"/>
  <c r="P13" i="16"/>
  <c r="M13" i="16"/>
  <c r="J13" i="16"/>
  <c r="G13" i="16"/>
  <c r="D13" i="16"/>
  <c r="Y12" i="16"/>
  <c r="S12" i="16"/>
  <c r="P12" i="16"/>
  <c r="M12" i="16"/>
  <c r="J12" i="16"/>
  <c r="G12" i="16"/>
  <c r="D12" i="16"/>
  <c r="Y11" i="16"/>
  <c r="S11" i="16"/>
  <c r="P11" i="16"/>
  <c r="M11" i="16"/>
  <c r="J11" i="16"/>
  <c r="G11" i="16"/>
  <c r="D11" i="16"/>
  <c r="Y10" i="16"/>
  <c r="S10" i="16"/>
  <c r="P10" i="16"/>
  <c r="M10" i="16"/>
  <c r="J10" i="16"/>
  <c r="G10" i="16"/>
  <c r="D10" i="16"/>
  <c r="Y9" i="16"/>
  <c r="S9" i="16"/>
  <c r="P9" i="16"/>
  <c r="M9" i="16"/>
  <c r="J9" i="16"/>
  <c r="G9" i="16"/>
  <c r="D9" i="16"/>
  <c r="Y8" i="16"/>
  <c r="S8" i="16"/>
  <c r="P8" i="16"/>
  <c r="M8" i="16"/>
  <c r="J8" i="16"/>
  <c r="G8" i="16"/>
  <c r="D8" i="16"/>
  <c r="Y7" i="16"/>
  <c r="S7" i="16"/>
  <c r="P7" i="16"/>
  <c r="M7" i="16"/>
  <c r="J7" i="16"/>
  <c r="G7" i="16"/>
  <c r="D7" i="16"/>
  <c r="Y6" i="16"/>
  <c r="S6" i="16"/>
  <c r="P6" i="16"/>
  <c r="M6" i="16"/>
  <c r="J6" i="16"/>
  <c r="G6" i="16"/>
  <c r="D6" i="16"/>
  <c r="Y5" i="16"/>
  <c r="S5" i="16"/>
  <c r="P5" i="16"/>
  <c r="M5" i="16"/>
  <c r="J5" i="16"/>
  <c r="G5" i="16"/>
  <c r="D5" i="16"/>
  <c r="Z14" i="16" l="1"/>
  <c r="AK7" i="10" s="1"/>
  <c r="Z6" i="16"/>
  <c r="M7" i="10" s="1"/>
  <c r="Y16" i="16"/>
  <c r="Z10" i="16"/>
  <c r="Y7" i="10" s="1"/>
  <c r="M16" i="16"/>
  <c r="D16" i="16"/>
  <c r="Z5" i="16"/>
  <c r="J7" i="10" s="1"/>
  <c r="Z9" i="16"/>
  <c r="V7" i="10" s="1"/>
  <c r="Z13" i="16"/>
  <c r="AH7" i="10" s="1"/>
  <c r="Z8" i="16"/>
  <c r="S7" i="10" s="1"/>
  <c r="Z12" i="16"/>
  <c r="AE7" i="10" s="1"/>
  <c r="Z7" i="16"/>
  <c r="P7" i="10" s="1"/>
  <c r="Z11" i="16"/>
  <c r="AB7" i="10" s="1"/>
  <c r="Z15" i="16"/>
  <c r="AN7" i="10" s="1"/>
  <c r="P16" i="16"/>
  <c r="J16" i="16"/>
  <c r="G16" i="16"/>
  <c r="S16" i="16"/>
  <c r="AQ7" i="10" l="1"/>
  <c r="AT7" i="10" s="1"/>
  <c r="Z16" i="16"/>
</calcChain>
</file>

<file path=xl/sharedStrings.xml><?xml version="1.0" encoding="utf-8"?>
<sst xmlns="http://schemas.openxmlformats.org/spreadsheetml/2006/main" count="853" uniqueCount="175">
  <si>
    <t>障がいの内容</t>
    <rPh sb="0" eb="1">
      <t>ショウ</t>
    </rPh>
    <rPh sb="4" eb="6">
      <t>ナイヨウ</t>
    </rPh>
    <phoneticPr fontId="1"/>
  </si>
  <si>
    <t>人</t>
    <rPh sb="0" eb="1">
      <t>ニン</t>
    </rPh>
    <phoneticPr fontId="1"/>
  </si>
  <si>
    <t>２　開設時間・日数</t>
    <rPh sb="2" eb="4">
      <t>カイセツ</t>
    </rPh>
    <rPh sb="4" eb="6">
      <t>ジカン</t>
    </rPh>
    <rPh sb="7" eb="9">
      <t>ニッスウ</t>
    </rPh>
    <phoneticPr fontId="1"/>
  </si>
  <si>
    <t>日</t>
    <rPh sb="0" eb="1">
      <t>ニチ</t>
    </rPh>
    <phoneticPr fontId="1"/>
  </si>
  <si>
    <t>合計</t>
    <rPh sb="0" eb="2">
      <t>ゴウケイ</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</si>
  <si>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</si>
  <si>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</si>
  <si>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</si>
  <si>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</si>
  <si>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</si>
  <si>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人）</t>
    <rPh sb="0" eb="1">
      <t>ニン</t>
    </rPh>
    <phoneticPr fontId="1"/>
  </si>
  <si>
    <t>職員配置</t>
    <rPh sb="0" eb="2">
      <t>ショクイン</t>
    </rPh>
    <rPh sb="2" eb="4">
      <t>ハイチ</t>
    </rPh>
    <phoneticPr fontId="1"/>
  </si>
  <si>
    <t>うち障がい児数</t>
    <rPh sb="2" eb="3">
      <t>ショウ</t>
    </rPh>
    <rPh sb="5" eb="6">
      <t>ジ</t>
    </rPh>
    <rPh sb="6" eb="7">
      <t>カズ</t>
    </rPh>
    <phoneticPr fontId="1"/>
  </si>
  <si>
    <t>上記のほか，障がい児の支援を担当するため加配している職員</t>
    <rPh sb="0" eb="2">
      <t>ジョウキ</t>
    </rPh>
    <rPh sb="6" eb="7">
      <t>ショウ</t>
    </rPh>
    <rPh sb="9" eb="10">
      <t>ジ</t>
    </rPh>
    <rPh sb="11" eb="13">
      <t>シエン</t>
    </rPh>
    <rPh sb="14" eb="16">
      <t>タントウ</t>
    </rPh>
    <rPh sb="20" eb="22">
      <t>カハイ</t>
    </rPh>
    <rPh sb="26" eb="28">
      <t>ショクイン</t>
    </rPh>
    <phoneticPr fontId="1"/>
  </si>
  <si>
    <t>時間/日，長休</t>
    <phoneticPr fontId="1"/>
  </si>
  <si>
    <t>内容</t>
    <rPh sb="0" eb="2">
      <t>ナイヨウ</t>
    </rPh>
    <phoneticPr fontId="1"/>
  </si>
  <si>
    <t>③その他</t>
    <rPh sb="3" eb="4">
      <t>ホカ</t>
    </rPh>
    <phoneticPr fontId="1"/>
  </si>
  <si>
    <t>（合計の勤務時間　平日</t>
    <rPh sb="1" eb="3">
      <t>ゴウケイ</t>
    </rPh>
    <rPh sb="4" eb="6">
      <t>キンム</t>
    </rPh>
    <rPh sb="6" eb="8">
      <t>ジカン</t>
    </rPh>
    <rPh sb="9" eb="11">
      <t>ヘイジツ</t>
    </rPh>
    <phoneticPr fontId="1"/>
  </si>
  <si>
    <t>週５日利用</t>
    <rPh sb="0" eb="1">
      <t>シュウ</t>
    </rPh>
    <rPh sb="2" eb="3">
      <t>ニチ</t>
    </rPh>
    <rPh sb="3" eb="5">
      <t>リヨウ</t>
    </rPh>
    <phoneticPr fontId="1"/>
  </si>
  <si>
    <t>週４日利用</t>
    <rPh sb="0" eb="1">
      <t>シュウ</t>
    </rPh>
    <rPh sb="2" eb="3">
      <t>ニチ</t>
    </rPh>
    <rPh sb="3" eb="5">
      <t>リヨウ</t>
    </rPh>
    <phoneticPr fontId="1"/>
  </si>
  <si>
    <t>週３日利用</t>
    <rPh sb="0" eb="1">
      <t>シュウ</t>
    </rPh>
    <rPh sb="2" eb="3">
      <t>ニチ</t>
    </rPh>
    <rPh sb="3" eb="5">
      <t>リヨウ</t>
    </rPh>
    <phoneticPr fontId="1"/>
  </si>
  <si>
    <t>週２日利用</t>
    <rPh sb="0" eb="1">
      <t>シュウ</t>
    </rPh>
    <rPh sb="2" eb="3">
      <t>ニチ</t>
    </rPh>
    <rPh sb="3" eb="5">
      <t>リヨウ</t>
    </rPh>
    <phoneticPr fontId="1"/>
  </si>
  <si>
    <t>週１日利用</t>
    <rPh sb="0" eb="1">
      <t>シュウ</t>
    </rPh>
    <rPh sb="2" eb="3">
      <t>ニチ</t>
    </rPh>
    <rPh sb="3" eb="5">
      <t>リヨウ</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</si>
  <si>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</si>
  <si>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年度　事業実績報告書</t>
    <rPh sb="0" eb="2">
      <t>ネンド</t>
    </rPh>
    <rPh sb="3" eb="5">
      <t>ジギョウ</t>
    </rPh>
    <rPh sb="5" eb="7">
      <t>ジッセキ</t>
    </rPh>
    <rPh sb="7" eb="10">
      <t>ホウコクショ</t>
    </rPh>
    <phoneticPr fontId="1"/>
  </si>
  <si>
    <t>※日・祝日の開設理由は具体的に記載してください。（例：○月学童まつり，○月キャンプ）</t>
  </si>
  <si>
    <t>研修名</t>
    <rPh sb="0" eb="2">
      <t>ケンシュウ</t>
    </rPh>
    <rPh sb="2" eb="3">
      <t>メイ</t>
    </rPh>
    <phoneticPr fontId="1"/>
  </si>
  <si>
    <t>実施日時</t>
    <rPh sb="0" eb="2">
      <t>ジッシ</t>
    </rPh>
    <rPh sb="2" eb="4">
      <t>ニチジ</t>
    </rPh>
    <phoneticPr fontId="1"/>
  </si>
  <si>
    <t>参加者数</t>
    <rPh sb="0" eb="2">
      <t>サンカ</t>
    </rPh>
    <rPh sb="2" eb="3">
      <t>シャ</t>
    </rPh>
    <rPh sb="3" eb="4">
      <t>スウ</t>
    </rPh>
    <phoneticPr fontId="1"/>
  </si>
  <si>
    <t>防災訓練</t>
    <rPh sb="0" eb="2">
      <t>ボウサイ</t>
    </rPh>
    <rPh sb="2" eb="4">
      <t>クンレン</t>
    </rPh>
    <phoneticPr fontId="1"/>
  </si>
  <si>
    <t>その他</t>
    <rPh sb="2" eb="3">
      <t>ホカ</t>
    </rPh>
    <phoneticPr fontId="1"/>
  </si>
  <si>
    <t>時間/日）</t>
    <phoneticPr fontId="1"/>
  </si>
  <si>
    <t>健康診受診者数</t>
    <rPh sb="0" eb="2">
      <t>ケンコウ</t>
    </rPh>
    <rPh sb="2" eb="3">
      <t>ミ</t>
    </rPh>
    <rPh sb="3" eb="6">
      <t>ジュシンシャ</t>
    </rPh>
    <rPh sb="6" eb="7">
      <t>カズ</t>
    </rPh>
    <phoneticPr fontId="1"/>
  </si>
  <si>
    <t>認定研修受講者数</t>
    <rPh sb="0" eb="2">
      <t>ニンテイ</t>
    </rPh>
    <rPh sb="2" eb="4">
      <t>ケンシュウ</t>
    </rPh>
    <rPh sb="4" eb="7">
      <t>ジュコウシャ</t>
    </rPh>
    <rPh sb="7" eb="8">
      <t>スウ</t>
    </rPh>
    <phoneticPr fontId="1"/>
  </si>
  <si>
    <t>人</t>
    <rPh sb="0" eb="1">
      <t>ニン</t>
    </rPh>
    <phoneticPr fontId="1"/>
  </si>
  <si>
    <t>回数</t>
    <rPh sb="0" eb="2">
      <t>カイスウ</t>
    </rPh>
    <phoneticPr fontId="1"/>
  </si>
  <si>
    <t>回</t>
    <rPh sb="0" eb="1">
      <t>カイ</t>
    </rPh>
    <phoneticPr fontId="1"/>
  </si>
  <si>
    <t>実施日</t>
    <rPh sb="0" eb="3">
      <t>ジッシビ</t>
    </rPh>
    <phoneticPr fontId="1"/>
  </si>
  <si>
    <t>４　研修の実施</t>
    <rPh sb="2" eb="4">
      <t>ケンシュウ</t>
    </rPh>
    <rPh sb="5" eb="7">
      <t>ジッシ</t>
    </rPh>
    <phoneticPr fontId="1"/>
  </si>
  <si>
    <t>５　災害対策の実施状況</t>
    <rPh sb="2" eb="4">
      <t>サイガイ</t>
    </rPh>
    <rPh sb="4" eb="6">
      <t>タイサク</t>
    </rPh>
    <rPh sb="7" eb="9">
      <t>ジッシ</t>
    </rPh>
    <rPh sb="9" eb="11">
      <t>ジョウキョウ</t>
    </rPh>
    <phoneticPr fontId="1"/>
  </si>
  <si>
    <t>４月</t>
    <rPh sb="1" eb="2">
      <t>ガツ</t>
    </rPh>
    <phoneticPr fontId="1"/>
  </si>
  <si>
    <t>５月</t>
  </si>
  <si>
    <t>６月</t>
  </si>
  <si>
    <t>７月</t>
  </si>
  <si>
    <t>８月</t>
  </si>
  <si>
    <t>９月</t>
  </si>
  <si>
    <t>１月</t>
  </si>
  <si>
    <t>２月</t>
  </si>
  <si>
    <t>３月</t>
  </si>
  <si>
    <t>利用児童数</t>
    <rPh sb="0" eb="2">
      <t>リヨウ</t>
    </rPh>
    <rPh sb="2" eb="4">
      <t>ジドウ</t>
    </rPh>
    <rPh sb="4" eb="5">
      <t>スウ</t>
    </rPh>
    <phoneticPr fontId="1"/>
  </si>
  <si>
    <t>開所時間</t>
    <rPh sb="0" eb="2">
      <t>カイショ</t>
    </rPh>
    <rPh sb="2" eb="4">
      <t>ジカン</t>
    </rPh>
    <phoneticPr fontId="1"/>
  </si>
  <si>
    <t>閉所時間</t>
    <rPh sb="0" eb="2">
      <t>ヘイショ</t>
    </rPh>
    <rPh sb="2" eb="4">
      <t>ジカン</t>
    </rPh>
    <phoneticPr fontId="1"/>
  </si>
  <si>
    <t>土曜日</t>
    <rPh sb="0" eb="3">
      <t>ドヨウビ</t>
    </rPh>
    <phoneticPr fontId="1"/>
  </si>
  <si>
    <t>長期休業</t>
    <rPh sb="0" eb="2">
      <t>チョウキ</t>
    </rPh>
    <rPh sb="2" eb="4">
      <t>キュウギョウ</t>
    </rPh>
    <phoneticPr fontId="1"/>
  </si>
  <si>
    <t>日曜・祝日</t>
    <rPh sb="0" eb="2">
      <t>ニチヨウ</t>
    </rPh>
    <rPh sb="3" eb="5">
      <t>シュクジツ</t>
    </rPh>
    <phoneticPr fontId="1"/>
  </si>
  <si>
    <t>時</t>
    <rPh sb="0" eb="1">
      <t>ジ</t>
    </rPh>
    <phoneticPr fontId="1"/>
  </si>
  <si>
    <t>分</t>
    <rPh sb="0" eb="1">
      <t>フン</t>
    </rPh>
    <phoneticPr fontId="1"/>
  </si>
  <si>
    <t>開設日数</t>
    <rPh sb="0" eb="2">
      <t>カイセツ</t>
    </rPh>
    <rPh sb="2" eb="4">
      <t>ニッスウ</t>
    </rPh>
    <phoneticPr fontId="1"/>
  </si>
  <si>
    <t>日</t>
    <rPh sb="0" eb="1">
      <t>ニチ</t>
    </rPh>
    <phoneticPr fontId="1"/>
  </si>
  <si>
    <t>合計</t>
    <rPh sb="0" eb="2">
      <t>ゴウケイ</t>
    </rPh>
    <phoneticPr fontId="1"/>
  </si>
  <si>
    <t>年間
平均</t>
    <rPh sb="0" eb="2">
      <t>ネンカン</t>
    </rPh>
    <rPh sb="3" eb="5">
      <t>ヘイキン</t>
    </rPh>
    <phoneticPr fontId="1"/>
  </si>
  <si>
    <t>（</t>
    <phoneticPr fontId="1"/>
  </si>
  <si>
    <t>）</t>
    <phoneticPr fontId="1"/>
  </si>
  <si>
    <t>※独自に実施を予定している研修の回数やテーマ，他の団体主催の研修への参加実績について記入。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ジッセキ</t>
    </rPh>
    <rPh sb="42" eb="44">
      <t>キニュウ</t>
    </rPh>
    <phoneticPr fontId="1"/>
  </si>
  <si>
    <t>10月</t>
    <phoneticPr fontId="1"/>
  </si>
  <si>
    <t>11月</t>
  </si>
  <si>
    <t>12月</t>
  </si>
  <si>
    <t>平  日</t>
    <rPh sb="0" eb="1">
      <t>ヒラ</t>
    </rPh>
    <rPh sb="3" eb="4">
      <t>ヒ</t>
    </rPh>
    <phoneticPr fontId="1"/>
  </si>
  <si>
    <t>毎日利用</t>
    <rPh sb="0" eb="2">
      <t>マイニチ</t>
    </rPh>
    <rPh sb="2" eb="4">
      <t>リヨウ</t>
    </rPh>
    <phoneticPr fontId="1"/>
  </si>
  <si>
    <t>係数</t>
    <rPh sb="0" eb="2">
      <t>ケイスウ</t>
    </rPh>
    <phoneticPr fontId="1"/>
  </si>
  <si>
    <r>
      <t>１　利用児童の状況※</t>
    </r>
    <r>
      <rPr>
        <sz val="8"/>
        <color theme="1"/>
        <rFont val="ＭＳ 明朝"/>
        <family val="1"/>
        <charset val="128"/>
      </rPr>
      <t>別紙利用児童実績表に基づき記載</t>
    </r>
    <rPh sb="2" eb="4">
      <t>リヨウ</t>
    </rPh>
    <rPh sb="4" eb="6">
      <t>ジドウ</t>
    </rPh>
    <rPh sb="7" eb="9">
      <t>ジョウキョウ</t>
    </rPh>
    <rPh sb="10" eb="12">
      <t>ベッシ</t>
    </rPh>
    <rPh sb="12" eb="14">
      <t>リヨウ</t>
    </rPh>
    <rPh sb="14" eb="16">
      <t>ジドウ</t>
    </rPh>
    <rPh sb="16" eb="18">
      <t>ジッセキ</t>
    </rPh>
    <rPh sb="18" eb="19">
      <t>ヒョウ</t>
    </rPh>
    <rPh sb="20" eb="21">
      <t>モト</t>
    </rPh>
    <rPh sb="23" eb="25">
      <t>キサイ</t>
    </rPh>
    <phoneticPr fontId="1"/>
  </si>
  <si>
    <t>※利用児童数欄は利用区分ごとに小数点以下切り上げること</t>
    <rPh sb="1" eb="3">
      <t>リヨウ</t>
    </rPh>
    <rPh sb="3" eb="5">
      <t>ジドウ</t>
    </rPh>
    <rPh sb="5" eb="6">
      <t>スウ</t>
    </rPh>
    <rPh sb="6" eb="7">
      <t>ラン</t>
    </rPh>
    <rPh sb="8" eb="10">
      <t>リヨウ</t>
    </rPh>
    <rPh sb="10" eb="12">
      <t>クブン</t>
    </rPh>
    <rPh sb="15" eb="18">
      <t>ショウスウテン</t>
    </rPh>
    <rPh sb="18" eb="20">
      <t>イカ</t>
    </rPh>
    <rPh sb="20" eb="21">
      <t>キ</t>
    </rPh>
    <rPh sb="22" eb="23">
      <t>ア</t>
    </rPh>
    <phoneticPr fontId="1"/>
  </si>
  <si>
    <t>一時保育※</t>
    <rPh sb="0" eb="2">
      <t>イチジ</t>
    </rPh>
    <rPh sb="2" eb="4">
      <t>ホイク</t>
    </rPh>
    <phoneticPr fontId="1"/>
  </si>
  <si>
    <t>月開所日数</t>
    <rPh sb="0" eb="1">
      <t>ツキ</t>
    </rPh>
    <rPh sb="1" eb="3">
      <t>カイショ</t>
    </rPh>
    <rPh sb="3" eb="5">
      <t>ニッスウ</t>
    </rPh>
    <phoneticPr fontId="1"/>
  </si>
  <si>
    <t>10月</t>
    <phoneticPr fontId="1"/>
  </si>
  <si>
    <t>※「一時保育」の計算方法は，利用した延人数を当該月の開設日数で割り，小数点以下を切り上げてください。</t>
    <rPh sb="2" eb="4">
      <t>イチジ</t>
    </rPh>
    <rPh sb="4" eb="6">
      <t>ホイク</t>
    </rPh>
    <rPh sb="8" eb="10">
      <t>ケイサン</t>
    </rPh>
    <rPh sb="10" eb="12">
      <t>ホウホウ</t>
    </rPh>
    <rPh sb="14" eb="16">
      <t>リヨウ</t>
    </rPh>
    <rPh sb="18" eb="19">
      <t>ノ</t>
    </rPh>
    <rPh sb="19" eb="21">
      <t>ニンズウ</t>
    </rPh>
    <rPh sb="22" eb="24">
      <t>トウガイ</t>
    </rPh>
    <rPh sb="24" eb="25">
      <t>ツキ</t>
    </rPh>
    <rPh sb="26" eb="28">
      <t>カイセツ</t>
    </rPh>
    <rPh sb="28" eb="30">
      <t>ニッスウ</t>
    </rPh>
    <rPh sb="31" eb="32">
      <t>ワ</t>
    </rPh>
    <rPh sb="34" eb="37">
      <t>ショウスウテン</t>
    </rPh>
    <rPh sb="37" eb="39">
      <t>イカ</t>
    </rPh>
    <rPh sb="40" eb="41">
      <t>キ</t>
    </rPh>
    <rPh sb="42" eb="43">
      <t>ア</t>
    </rPh>
    <phoneticPr fontId="1"/>
  </si>
  <si>
    <t>※長期休業中の土曜日は，土曜日として計上する。</t>
    <rPh sb="12" eb="15">
      <t>ドヨウビ</t>
    </rPh>
    <rPh sb="18" eb="20">
      <t>ケイジョウ</t>
    </rPh>
    <phoneticPr fontId="1"/>
  </si>
  <si>
    <t>令和</t>
    <rPh sb="0" eb="2">
      <t>レイワ</t>
    </rPh>
    <phoneticPr fontId="1"/>
  </si>
  <si>
    <t>クラブ名</t>
    <rPh sb="3" eb="4">
      <t>メイ</t>
    </rPh>
    <phoneticPr fontId="1"/>
  </si>
  <si>
    <t>※日・祝日以外の休所日</t>
    <phoneticPr fontId="1"/>
  </si>
  <si>
    <t>・</t>
    <phoneticPr fontId="1"/>
  </si>
  <si>
    <t>※日・祝日の開設理由</t>
    <phoneticPr fontId="1"/>
  </si>
  <si>
    <t>※臨時休所日および休所理由</t>
    <rPh sb="1" eb="3">
      <t>リンジ</t>
    </rPh>
    <rPh sb="3" eb="4">
      <t>キュウ</t>
    </rPh>
    <rPh sb="4" eb="5">
      <t>ショ</t>
    </rPh>
    <rPh sb="5" eb="6">
      <t>ビ</t>
    </rPh>
    <rPh sb="9" eb="10">
      <t>キュウ</t>
    </rPh>
    <rPh sb="10" eb="11">
      <t>ショ</t>
    </rPh>
    <rPh sb="11" eb="13">
      <t>リユウ</t>
    </rPh>
    <phoneticPr fontId="1"/>
  </si>
  <si>
    <t>年度　利用児童数実績表</t>
    <phoneticPr fontId="1"/>
  </si>
  <si>
    <t>平日</t>
    <rPh sb="0" eb="2">
      <t>ヘイジツ</t>
    </rPh>
    <phoneticPr fontId="14"/>
  </si>
  <si>
    <t>土曜</t>
    <rPh sb="0" eb="2">
      <t>ドヨウ</t>
    </rPh>
    <phoneticPr fontId="14"/>
  </si>
  <si>
    <t>長休</t>
    <rPh sb="0" eb="1">
      <t>ナガ</t>
    </rPh>
    <rPh sb="1" eb="2">
      <t>キュウ</t>
    </rPh>
    <phoneticPr fontId="14"/>
  </si>
  <si>
    <t>日曜
祝日</t>
    <rPh sb="0" eb="1">
      <t>ニチ</t>
    </rPh>
    <rPh sb="1" eb="2">
      <t>ヨウ</t>
    </rPh>
    <rPh sb="3" eb="4">
      <t>シュク</t>
    </rPh>
    <rPh sb="4" eb="5">
      <t>ヒ</t>
    </rPh>
    <phoneticPr fontId="14"/>
  </si>
  <si>
    <t>計</t>
    <rPh sb="0" eb="1">
      <t>ケイ</t>
    </rPh>
    <phoneticPr fontId="14"/>
  </si>
  <si>
    <t>４月</t>
    <rPh sb="1" eb="2">
      <t>ガツ</t>
    </rPh>
    <phoneticPr fontId="14"/>
  </si>
  <si>
    <t>５月</t>
    <rPh sb="1" eb="2">
      <t>ガツ</t>
    </rPh>
    <phoneticPr fontId="14"/>
  </si>
  <si>
    <t>10月</t>
    <phoneticPr fontId="14"/>
  </si>
  <si>
    <t>11月</t>
    <phoneticPr fontId="14"/>
  </si>
  <si>
    <t>12月</t>
    <phoneticPr fontId="14"/>
  </si>
  <si>
    <t>：土曜日</t>
    <rPh sb="1" eb="4">
      <t>ドヨウビ</t>
    </rPh>
    <phoneticPr fontId="14"/>
  </si>
  <si>
    <t>：日曜・祝日</t>
    <rPh sb="1" eb="3">
      <t>ニチヨウ</t>
    </rPh>
    <rPh sb="4" eb="6">
      <t>シュクジツ</t>
    </rPh>
    <phoneticPr fontId="14"/>
  </si>
  <si>
    <t>：長期休業</t>
    <rPh sb="1" eb="3">
      <t>チョウキ</t>
    </rPh>
    <rPh sb="3" eb="5">
      <t>キュウギョウ</t>
    </rPh>
    <phoneticPr fontId="14"/>
  </si>
  <si>
    <t>※</t>
    <phoneticPr fontId="1"/>
  </si>
  <si>
    <t xml:space="preserve"> ○函館市立小学校の長期休業</t>
    <rPh sb="2" eb="4">
      <t>ハコダテ</t>
    </rPh>
    <rPh sb="4" eb="6">
      <t>シリツ</t>
    </rPh>
    <rPh sb="6" eb="9">
      <t>ショウガッコウ</t>
    </rPh>
    <rPh sb="10" eb="12">
      <t>チョウキ</t>
    </rPh>
    <rPh sb="12" eb="14">
      <t>キュウギョウ</t>
    </rPh>
    <phoneticPr fontId="14"/>
  </si>
  <si>
    <t>※事業計画書の開設日数と合致させる</t>
    <rPh sb="1" eb="3">
      <t>ジギョウ</t>
    </rPh>
    <rPh sb="3" eb="6">
      <t>ケイカクショ</t>
    </rPh>
    <rPh sb="7" eb="9">
      <t>カイセツ</t>
    </rPh>
    <rPh sb="9" eb="11">
      <t>ニッスウ</t>
    </rPh>
    <rPh sb="12" eb="14">
      <t>ガッチ</t>
    </rPh>
    <phoneticPr fontId="1"/>
  </si>
  <si>
    <t>○記載上の注意点</t>
    <rPh sb="1" eb="3">
      <t>キサイ</t>
    </rPh>
    <rPh sb="3" eb="4">
      <t>ジョウ</t>
    </rPh>
    <rPh sb="5" eb="8">
      <t>チュウイテン</t>
    </rPh>
    <phoneticPr fontId="1"/>
  </si>
  <si>
    <t>※長期休業期間中の土曜日は，土曜日として計上。</t>
    <rPh sb="1" eb="3">
      <t>チョウキ</t>
    </rPh>
    <rPh sb="3" eb="5">
      <t>キュウギョウ</t>
    </rPh>
    <rPh sb="5" eb="7">
      <t>キカン</t>
    </rPh>
    <rPh sb="7" eb="8">
      <t>チュウ</t>
    </rPh>
    <rPh sb="9" eb="12">
      <t>ドヨウビ</t>
    </rPh>
    <rPh sb="14" eb="17">
      <t>ドヨウビ</t>
    </rPh>
    <rPh sb="20" eb="22">
      <t>ケイジョウ</t>
    </rPh>
    <phoneticPr fontId="14"/>
  </si>
  <si>
    <t>※「日曜・祝日」の開設日は次の要件を全て満たすもの。　①全入所児童が対象であること　②開所時間が８時間以上であること</t>
    <rPh sb="2" eb="4">
      <t>ニチヨウ</t>
    </rPh>
    <rPh sb="5" eb="7">
      <t>シュクジツ</t>
    </rPh>
    <rPh sb="9" eb="12">
      <t>カイセツビ</t>
    </rPh>
    <rPh sb="13" eb="14">
      <t>ツギ</t>
    </rPh>
    <rPh sb="15" eb="17">
      <t>ヨウケン</t>
    </rPh>
    <rPh sb="18" eb="19">
      <t>スベ</t>
    </rPh>
    <rPh sb="20" eb="21">
      <t>ミ</t>
    </rPh>
    <phoneticPr fontId="1"/>
  </si>
  <si>
    <t>　（例）延人数13人，開所日数27日の場合，13÷27＝0.48人≒1人</t>
    <rPh sb="2" eb="3">
      <t>レイ</t>
    </rPh>
    <rPh sb="4" eb="5">
      <t>ノベ</t>
    </rPh>
    <rPh sb="5" eb="7">
      <t>ニンズウ</t>
    </rPh>
    <rPh sb="9" eb="10">
      <t>ニン</t>
    </rPh>
    <rPh sb="11" eb="13">
      <t>カイショ</t>
    </rPh>
    <rPh sb="13" eb="15">
      <t>ニッスウ</t>
    </rPh>
    <rPh sb="17" eb="18">
      <t>ニチ</t>
    </rPh>
    <rPh sb="19" eb="21">
      <t>バアイ</t>
    </rPh>
    <rPh sb="32" eb="33">
      <t>ニン</t>
    </rPh>
    <rPh sb="35" eb="36">
      <t>ニン</t>
    </rPh>
    <phoneticPr fontId="1"/>
  </si>
  <si>
    <t>登録
児童数</t>
    <rPh sb="0" eb="2">
      <t>トウロク</t>
    </rPh>
    <rPh sb="3" eb="5">
      <t>ジドウ</t>
    </rPh>
    <rPh sb="5" eb="6">
      <t>スウ</t>
    </rPh>
    <phoneticPr fontId="1"/>
  </si>
  <si>
    <t>利用
児童数</t>
    <rPh sb="0" eb="2">
      <t>リヨウ</t>
    </rPh>
    <rPh sb="3" eb="5">
      <t>ジドウ</t>
    </rPh>
    <rPh sb="5" eb="6">
      <t>スウ</t>
    </rPh>
    <phoneticPr fontId="1"/>
  </si>
  <si>
    <t>利用
延人数</t>
    <rPh sb="0" eb="2">
      <t>リヨウ</t>
    </rPh>
    <rPh sb="3" eb="4">
      <t>ノベ</t>
    </rPh>
    <rPh sb="4" eb="6">
      <t>ニンズウ</t>
    </rPh>
    <phoneticPr fontId="1"/>
  </si>
  <si>
    <t>年度　開設日数変更理由書</t>
    <rPh sb="3" eb="5">
      <t>カイセツ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</si>
  <si>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</si>
  <si>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</si>
  <si>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</si>
  <si>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</si>
  <si>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</si>
  <si>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</si>
  <si>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</si>
  <si>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</si>
  <si>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</si>
  <si>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</si>
  <si>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・３月の開所日数については，見込みでかまいません。</t>
    <rPh sb="2" eb="3">
      <t>ガツ</t>
    </rPh>
    <rPh sb="4" eb="6">
      <t>カイショ</t>
    </rPh>
    <rPh sb="6" eb="8">
      <t>ニッスウ</t>
    </rPh>
    <rPh sb="14" eb="16">
      <t>ミコ</t>
    </rPh>
    <phoneticPr fontId="1"/>
  </si>
  <si>
    <t>・日数の増減による委託料の変更はありません。</t>
    <rPh sb="1" eb="3">
      <t>ニッスウ</t>
    </rPh>
    <rPh sb="4" eb="6">
      <t>ゾウゲン</t>
    </rPh>
    <rPh sb="9" eb="12">
      <t>イタクリョウ</t>
    </rPh>
    <rPh sb="13" eb="15">
      <t>ヘンコウ</t>
    </rPh>
    <phoneticPr fontId="1"/>
  </si>
  <si>
    <t>該当するクラブのみお答えください。</t>
    <rPh sb="0" eb="2">
      <t>ガイトウ</t>
    </rPh>
    <rPh sb="10" eb="11">
      <t>コタ</t>
    </rPh>
    <phoneticPr fontId="1"/>
  </si>
  <si>
    <t>平日</t>
    <rPh sb="0" eb="2">
      <t>ヘイジツ</t>
    </rPh>
    <phoneticPr fontId="1"/>
  </si>
  <si>
    <t>土曜</t>
    <rPh sb="0" eb="2">
      <t>ドヨウ</t>
    </rPh>
    <phoneticPr fontId="1"/>
  </si>
  <si>
    <t>長期</t>
    <rPh sb="0" eb="2">
      <t>チョウキ</t>
    </rPh>
    <phoneticPr fontId="1"/>
  </si>
  <si>
    <t>　　　　※合同の場合は，どのクラブ（クラス）と合同したのかも記入してください。</t>
    <rPh sb="5" eb="7">
      <t>ゴウドウ</t>
    </rPh>
    <rPh sb="8" eb="10">
      <t>バアイ</t>
    </rPh>
    <rPh sb="23" eb="25">
      <t>ゴウドウ</t>
    </rPh>
    <rPh sb="30" eb="32">
      <t>キニュウ</t>
    </rPh>
    <phoneticPr fontId="1"/>
  </si>
  <si>
    <t>※合同したクラブ（クラス）と日数の確認をしてからご提出ください。</t>
    <phoneticPr fontId="1"/>
  </si>
  <si>
    <t>※記入方法：開設する場合，カレンダーの日にちの下の空欄に○印を記入し，閉所の場合×印を記入してください。</t>
    <rPh sb="1" eb="3">
      <t>キニュウ</t>
    </rPh>
    <rPh sb="3" eb="5">
      <t>ホウホウ</t>
    </rPh>
    <rPh sb="6" eb="8">
      <t>カイセツ</t>
    </rPh>
    <rPh sb="10" eb="12">
      <t>バアイ</t>
    </rPh>
    <rPh sb="19" eb="20">
      <t>ヒ</t>
    </rPh>
    <rPh sb="23" eb="24">
      <t>シタ</t>
    </rPh>
    <rPh sb="25" eb="27">
      <t>クウラン</t>
    </rPh>
    <rPh sb="29" eb="30">
      <t>ジルシ</t>
    </rPh>
    <rPh sb="31" eb="33">
      <t>キニュウ</t>
    </rPh>
    <rPh sb="35" eb="37">
      <t>ヘイショ</t>
    </rPh>
    <rPh sb="38" eb="40">
      <t>バアイ</t>
    </rPh>
    <rPh sb="41" eb="42">
      <t>ジルシ</t>
    </rPh>
    <rPh sb="43" eb="45">
      <t>キニュウ</t>
    </rPh>
    <phoneticPr fontId="1"/>
  </si>
  <si>
    <t>　　　　　　複数の支援の単位や他クラブと合同で実施することであらかじめ支援の単位を減じることを利用者へ周知し，利用可能人数を制限して実施する場合は，もう一方のクラブの開所日とは</t>
    <rPh sb="6" eb="8">
      <t>フクスウ</t>
    </rPh>
    <rPh sb="9" eb="11">
      <t>シエン</t>
    </rPh>
    <rPh sb="12" eb="14">
      <t>タンイ</t>
    </rPh>
    <rPh sb="15" eb="16">
      <t>タ</t>
    </rPh>
    <rPh sb="20" eb="22">
      <t>ゴウドウ</t>
    </rPh>
    <rPh sb="23" eb="25">
      <t>ジッシ</t>
    </rPh>
    <rPh sb="35" eb="37">
      <t>シエン</t>
    </rPh>
    <rPh sb="38" eb="40">
      <t>タンイ</t>
    </rPh>
    <rPh sb="41" eb="42">
      <t>ゲン</t>
    </rPh>
    <rPh sb="47" eb="50">
      <t>リヨウシャ</t>
    </rPh>
    <rPh sb="51" eb="53">
      <t>シュウチ</t>
    </rPh>
    <rPh sb="55" eb="57">
      <t>リヨウ</t>
    </rPh>
    <rPh sb="57" eb="59">
      <t>カノウ</t>
    </rPh>
    <rPh sb="59" eb="61">
      <t>ニンズウ</t>
    </rPh>
    <rPh sb="62" eb="64">
      <t>セイゲン</t>
    </rPh>
    <rPh sb="66" eb="68">
      <t>ジッシ</t>
    </rPh>
    <rPh sb="70" eb="72">
      <t>バアイ</t>
    </rPh>
    <rPh sb="76" eb="78">
      <t>イッポウ</t>
    </rPh>
    <rPh sb="83" eb="85">
      <t>カイショ</t>
    </rPh>
    <rPh sb="85" eb="86">
      <t>ビ</t>
    </rPh>
    <phoneticPr fontId="1"/>
  </si>
  <si>
    <t>　　　　　　みなされませんので「合」と記載の上，開所日から外してください。</t>
    <phoneticPr fontId="1"/>
  </si>
  <si>
    <t>月</t>
    <rPh sb="0" eb="1">
      <t>ゲツ</t>
    </rPh>
    <phoneticPr fontId="1"/>
  </si>
  <si>
    <t>火</t>
    <rPh sb="0" eb="1">
      <t>カ</t>
    </rPh>
    <phoneticPr fontId="14"/>
  </si>
  <si>
    <t>水</t>
    <rPh sb="0" eb="1">
      <t>スイ</t>
    </rPh>
    <phoneticPr fontId="14"/>
  </si>
  <si>
    <t>木</t>
    <rPh sb="0" eb="1">
      <t>モク</t>
    </rPh>
    <phoneticPr fontId="1"/>
  </si>
  <si>
    <t>金</t>
    <rPh sb="0" eb="1">
      <t>キン</t>
    </rPh>
    <phoneticPr fontId="1"/>
  </si>
  <si>
    <t>土</t>
    <rPh sb="0" eb="1">
      <t>ド</t>
    </rPh>
    <phoneticPr fontId="1"/>
  </si>
  <si>
    <t>火</t>
    <rPh sb="0" eb="1">
      <t>カ</t>
    </rPh>
    <phoneticPr fontId="1"/>
  </si>
  <si>
    <t>水</t>
    <rPh sb="0" eb="1">
      <t>スイ</t>
    </rPh>
    <phoneticPr fontId="1"/>
  </si>
  <si>
    <t>※日・祝日の開所理由(具体的に記載すること。例）○月　学童まつり，△月キャンプ等</t>
    <rPh sb="1" eb="2">
      <t>ニチ</t>
    </rPh>
    <rPh sb="3" eb="5">
      <t>シュクジツ</t>
    </rPh>
    <rPh sb="6" eb="8">
      <t>カイショ</t>
    </rPh>
    <rPh sb="8" eb="10">
      <t>リユウ</t>
    </rPh>
    <rPh sb="11" eb="14">
      <t>グタイテキ</t>
    </rPh>
    <rPh sb="15" eb="17">
      <t>キサイ</t>
    </rPh>
    <rPh sb="22" eb="23">
      <t>レイ</t>
    </rPh>
    <rPh sb="25" eb="26">
      <t>ツキ</t>
    </rPh>
    <rPh sb="27" eb="29">
      <t>ガクドウ</t>
    </rPh>
    <rPh sb="34" eb="35">
      <t>ツキ</t>
    </rPh>
    <rPh sb="39" eb="40">
      <t>トウ</t>
    </rPh>
    <phoneticPr fontId="1"/>
  </si>
  <si>
    <t>※日・祝日以外の休所日(例）お盆休み8/13～15</t>
    <rPh sb="1" eb="2">
      <t>ニチ</t>
    </rPh>
    <rPh sb="3" eb="5">
      <t>シュクジツ</t>
    </rPh>
    <rPh sb="5" eb="7">
      <t>イガイ</t>
    </rPh>
    <rPh sb="8" eb="9">
      <t>キュウ</t>
    </rPh>
    <rPh sb="9" eb="10">
      <t>ショ</t>
    </rPh>
    <rPh sb="10" eb="11">
      <t>ビ</t>
    </rPh>
    <rPh sb="12" eb="13">
      <t>レイ</t>
    </rPh>
    <rPh sb="15" eb="17">
      <t>ボンヤス</t>
    </rPh>
    <phoneticPr fontId="1"/>
  </si>
  <si>
    <t>・年度始休業：4/1 （月）～4/7 （日）</t>
    <rPh sb="1" eb="3">
      <t>ネンド</t>
    </rPh>
    <rPh sb="3" eb="4">
      <t>ハジ</t>
    </rPh>
    <rPh sb="4" eb="6">
      <t>キュウギョウ</t>
    </rPh>
    <rPh sb="12" eb="13">
      <t>ゲツ</t>
    </rPh>
    <rPh sb="20" eb="21">
      <t>ニチ</t>
    </rPh>
    <phoneticPr fontId="14"/>
  </si>
  <si>
    <t>・夏季休業　：7/24（水）～8/22（木）</t>
    <rPh sb="1" eb="3">
      <t>カキ</t>
    </rPh>
    <rPh sb="3" eb="5">
      <t>キュウギョウ</t>
    </rPh>
    <rPh sb="12" eb="13">
      <t>スイ</t>
    </rPh>
    <rPh sb="20" eb="21">
      <t>モク</t>
    </rPh>
    <phoneticPr fontId="14"/>
  </si>
  <si>
    <t>・冬季休業　：12/26（木）～1/14（火）</t>
    <rPh sb="1" eb="3">
      <t>トウキ</t>
    </rPh>
    <rPh sb="3" eb="5">
      <t>キュウギョウ</t>
    </rPh>
    <rPh sb="13" eb="14">
      <t>モク</t>
    </rPh>
    <rPh sb="21" eb="22">
      <t>カ</t>
    </rPh>
    <phoneticPr fontId="14"/>
  </si>
  <si>
    <t>・年度末休業： 3/25（火）～3/31（月）</t>
    <rPh sb="1" eb="4">
      <t>ネンドマツ</t>
    </rPh>
    <rPh sb="4" eb="6">
      <t>キュウギョウ</t>
    </rPh>
    <rPh sb="13" eb="14">
      <t>カ</t>
    </rPh>
    <rPh sb="21" eb="22">
      <t>ゲツ</t>
    </rPh>
    <phoneticPr fontId="14"/>
  </si>
  <si>
    <t>令和６年度放課後児童クラブ開設予定内訳書（実績）</t>
    <rPh sb="0" eb="1">
      <t>レイ</t>
    </rPh>
    <rPh sb="1" eb="2">
      <t>カズ</t>
    </rPh>
    <rPh sb="3" eb="5">
      <t>ネンド</t>
    </rPh>
    <rPh sb="5" eb="8">
      <t>ホウカゴ</t>
    </rPh>
    <rPh sb="8" eb="10">
      <t>ジドウ</t>
    </rPh>
    <rPh sb="13" eb="15">
      <t>カイセツ</t>
    </rPh>
    <rPh sb="15" eb="17">
      <t>ヨテイ</t>
    </rPh>
    <rPh sb="17" eb="20">
      <t>ウチワケショ</t>
    </rPh>
    <rPh sb="21" eb="23">
      <t>ジッセキ</t>
    </rPh>
    <phoneticPr fontId="1"/>
  </si>
  <si>
    <t>その他※</t>
    <rPh sb="2" eb="3">
      <t>タ</t>
    </rPh>
    <phoneticPr fontId="1"/>
  </si>
  <si>
    <t>※「その他」…長期休業期間のみの受入や12ヶ月未満の受入がある場合に記入</t>
    <rPh sb="4" eb="5">
      <t>タ</t>
    </rPh>
    <rPh sb="7" eb="9">
      <t>チョウキ</t>
    </rPh>
    <rPh sb="9" eb="11">
      <t>キュウギョウ</t>
    </rPh>
    <rPh sb="11" eb="13">
      <t>キカン</t>
    </rPh>
    <rPh sb="16" eb="18">
      <t>ウケイレ</t>
    </rPh>
    <rPh sb="22" eb="23">
      <t>ゲツ</t>
    </rPh>
    <rPh sb="23" eb="25">
      <t>ミマン</t>
    </rPh>
    <rPh sb="26" eb="28">
      <t>ウケイレ</t>
    </rPh>
    <rPh sb="31" eb="33">
      <t>バアイ</t>
    </rPh>
    <rPh sb="34" eb="36">
      <t>キニュウ</t>
    </rPh>
    <phoneticPr fontId="1"/>
  </si>
  <si>
    <t>※「その他」利用の場合，在籍する月に人数を記載してください。</t>
    <rPh sb="4" eb="5">
      <t>タ</t>
    </rPh>
    <rPh sb="6" eb="8">
      <t>リヨウ</t>
    </rPh>
    <rPh sb="9" eb="11">
      <t>バアイ</t>
    </rPh>
    <rPh sb="12" eb="14">
      <t>ザイセキ</t>
    </rPh>
    <rPh sb="16" eb="17">
      <t>ツキ</t>
    </rPh>
    <rPh sb="18" eb="20">
      <t>ニンズウ</t>
    </rPh>
    <rPh sb="21" eb="23">
      <t>キサイ</t>
    </rPh>
    <phoneticPr fontId="1"/>
  </si>
  <si>
    <t>放課後児童クラブ名：</t>
    <rPh sb="0" eb="5">
      <t>ホウカゴジドウ</t>
    </rPh>
    <rPh sb="8" eb="9">
      <t>メイ</t>
    </rPh>
    <phoneticPr fontId="1"/>
  </si>
  <si>
    <t>クラブ名（クラス名）：</t>
    <rPh sb="8" eb="9">
      <t>メイ</t>
    </rPh>
    <phoneticPr fontId="1"/>
  </si>
  <si>
    <r>
      <t>１　利用児童の状況</t>
    </r>
    <r>
      <rPr>
        <sz val="8"/>
        <color theme="1"/>
        <rFont val="ＭＳ 明朝"/>
        <family val="1"/>
        <charset val="128"/>
      </rPr>
      <t>※別紙利用児童実績表に基づき記載</t>
    </r>
    <rPh sb="2" eb="4">
      <t>リヨウ</t>
    </rPh>
    <rPh sb="4" eb="6">
      <t>ジドウ</t>
    </rPh>
    <rPh sb="7" eb="9">
      <t>ジョウキョウ</t>
    </rPh>
    <rPh sb="10" eb="12">
      <t>ベッシ</t>
    </rPh>
    <rPh sb="12" eb="14">
      <t>リヨウ</t>
    </rPh>
    <rPh sb="14" eb="16">
      <t>ジドウ</t>
    </rPh>
    <rPh sb="16" eb="18">
      <t>ジッセキ</t>
    </rPh>
    <rPh sb="18" eb="19">
      <t>ヒョウ</t>
    </rPh>
    <rPh sb="20" eb="21">
      <t>モト</t>
    </rPh>
    <rPh sb="23" eb="25">
      <t>キサイ</t>
    </rPh>
    <phoneticPr fontId="1"/>
  </si>
  <si>
    <t>支援の単位１</t>
    <rPh sb="0" eb="2">
      <t>シエン</t>
    </rPh>
    <rPh sb="3" eb="5">
      <t>タンイ</t>
    </rPh>
    <phoneticPr fontId="1"/>
  </si>
  <si>
    <t>支援の単位２</t>
    <rPh sb="0" eb="2">
      <t>シエン</t>
    </rPh>
    <rPh sb="3" eb="5">
      <t>タンイ</t>
    </rPh>
    <phoneticPr fontId="1"/>
  </si>
  <si>
    <t>利用児童数合計</t>
    <rPh sb="0" eb="2">
      <t>リヨウ</t>
    </rPh>
    <rPh sb="2" eb="4">
      <t>ジドウ</t>
    </rPh>
    <rPh sb="4" eb="5">
      <t>スウ</t>
    </rPh>
    <rPh sb="5" eb="7">
      <t>ゴウケイ</t>
    </rPh>
    <phoneticPr fontId="1"/>
  </si>
  <si>
    <t>支援の単位2</t>
    <rPh sb="0" eb="2">
      <t>シエン</t>
    </rPh>
    <rPh sb="3" eb="5">
      <t>タンイ</t>
    </rPh>
    <phoneticPr fontId="1"/>
  </si>
  <si>
    <t>支援の単位1</t>
    <rPh sb="0" eb="2">
      <t>シエン</t>
    </rPh>
    <rPh sb="3" eb="5">
      <t>タンイ</t>
    </rPh>
    <phoneticPr fontId="1"/>
  </si>
  <si>
    <t>１０月</t>
  </si>
  <si>
    <t>１１月</t>
  </si>
  <si>
    <t>１２月</t>
  </si>
  <si>
    <t>支援の単位３</t>
    <rPh sb="0" eb="2">
      <t>シエン</t>
    </rPh>
    <rPh sb="3" eb="5">
      <t>タンイ</t>
    </rPh>
    <phoneticPr fontId="1"/>
  </si>
  <si>
    <t>支援の単位3</t>
    <rPh sb="0" eb="2">
      <t>シエン</t>
    </rPh>
    <rPh sb="3" eb="5">
      <t>タンイ</t>
    </rPh>
    <phoneticPr fontId="1"/>
  </si>
  <si>
    <t>利用
児童数※</t>
    <rPh sb="0" eb="2">
      <t>リヨウ</t>
    </rPh>
    <rPh sb="3" eb="5">
      <t>ジドウ</t>
    </rPh>
    <rPh sb="5" eb="6">
      <t>スウ</t>
    </rPh>
    <phoneticPr fontId="1"/>
  </si>
  <si>
    <t>月開所
日数</t>
    <rPh sb="0" eb="1">
      <t>ツキ</t>
    </rPh>
    <rPh sb="1" eb="3">
      <t>カイショ</t>
    </rPh>
    <rPh sb="4" eb="6">
      <t>ニッスウ</t>
    </rPh>
    <phoneticPr fontId="1"/>
  </si>
  <si>
    <t>放課後児童クラブ名：</t>
    <rPh sb="0" eb="3">
      <t>ホウカゴ</t>
    </rPh>
    <rPh sb="3" eb="5">
      <t>ジドウ</t>
    </rPh>
    <rPh sb="8" eb="9">
      <t>メイ</t>
    </rPh>
    <phoneticPr fontId="1"/>
  </si>
  <si>
    <t>（例）延人数13人，開所日数27日の場合，13÷27＝0.48人≒1人</t>
    <rPh sb="1" eb="2">
      <t>レイ</t>
    </rPh>
    <rPh sb="3" eb="4">
      <t>ノベ</t>
    </rPh>
    <rPh sb="4" eb="6">
      <t>ニンズウ</t>
    </rPh>
    <rPh sb="8" eb="9">
      <t>ニン</t>
    </rPh>
    <rPh sb="10" eb="12">
      <t>カイショ</t>
    </rPh>
    <rPh sb="12" eb="14">
      <t>ニッスウ</t>
    </rPh>
    <rPh sb="16" eb="17">
      <t>ニチ</t>
    </rPh>
    <rPh sb="18" eb="20">
      <t>バアイ</t>
    </rPh>
    <rPh sb="31" eb="32">
      <t>ニン</t>
    </rPh>
    <rPh sb="34" eb="35">
      <t>ニン</t>
    </rPh>
    <phoneticPr fontId="1"/>
  </si>
  <si>
    <t>※８月１３日～１６日は，学校閉庁日です。また，年末年始にも学校が閉庁する場合があります。</t>
    <rPh sb="2" eb="3">
      <t>ガツ</t>
    </rPh>
    <rPh sb="5" eb="6">
      <t>ニチ</t>
    </rPh>
    <rPh sb="9" eb="10">
      <t>ニチ</t>
    </rPh>
    <rPh sb="12" eb="14">
      <t>ガッコウ</t>
    </rPh>
    <rPh sb="14" eb="17">
      <t>ヘイチョウビ</t>
    </rPh>
    <rPh sb="23" eb="25">
      <t>ネンマツ</t>
    </rPh>
    <rPh sb="25" eb="27">
      <t>ネンシ</t>
    </rPh>
    <rPh sb="29" eb="31">
      <t>ガッコウ</t>
    </rPh>
    <rPh sb="32" eb="34">
      <t>ヘイチョウ</t>
    </rPh>
    <rPh sb="36" eb="38">
      <t>バアイ</t>
    </rPh>
    <phoneticPr fontId="1"/>
  </si>
  <si>
    <t>例・・・７月２８日（日）に行事をやる予定だったが中止となった。</t>
    <rPh sb="0" eb="1">
      <t>レイ</t>
    </rPh>
    <rPh sb="5" eb="6">
      <t>ガツ</t>
    </rPh>
    <rPh sb="8" eb="9">
      <t>ニチ</t>
    </rPh>
    <rPh sb="10" eb="11">
      <t>ニチ</t>
    </rPh>
    <rPh sb="13" eb="15">
      <t>ギョウジ</t>
    </rPh>
    <rPh sb="18" eb="20">
      <t>ヨテイ</t>
    </rPh>
    <rPh sb="24" eb="26">
      <t>チュウシ</t>
    </rPh>
    <phoneticPr fontId="1"/>
  </si>
  <si>
    <t>　　　　９月１０日（火）学校閉鎖のため閉所した。</t>
    <phoneticPr fontId="1"/>
  </si>
  <si>
    <t>　　　　３月１日（土）第２○○クラブと合同のため閉所した。</t>
    <rPh sb="24" eb="26">
      <t>ヘイショ</t>
    </rPh>
    <phoneticPr fontId="1"/>
  </si>
  <si>
    <t>　（変更があった場合は子ども健やか育成課へ連絡をお願いします。）</t>
    <rPh sb="11" eb="12">
      <t>コ</t>
    </rPh>
    <rPh sb="14" eb="15">
      <t>スコ</t>
    </rPh>
    <phoneticPr fontId="1"/>
  </si>
  <si>
    <t>・開所から閉所まで１日を通して，合同保育をした日数</t>
    <rPh sb="1" eb="3">
      <t>カイショ</t>
    </rPh>
    <rPh sb="5" eb="7">
      <t>ヘイショ</t>
    </rPh>
    <rPh sb="10" eb="11">
      <t>ニチ</t>
    </rPh>
    <rPh sb="12" eb="13">
      <t>トオ</t>
    </rPh>
    <rPh sb="16" eb="18">
      <t>ゴウドウ</t>
    </rPh>
    <rPh sb="18" eb="20">
      <t>ホイク</t>
    </rPh>
    <rPh sb="23" eb="25">
      <t>ニッスウ</t>
    </rPh>
    <phoneticPr fontId="1"/>
  </si>
  <si>
    <t>２．うち，合同保育をして閉所した日数</t>
    <rPh sb="5" eb="7">
      <t>ゴウドウ</t>
    </rPh>
    <rPh sb="7" eb="9">
      <t>ホイク</t>
    </rPh>
    <rPh sb="12" eb="14">
      <t>ヘイショ</t>
    </rPh>
    <rPh sb="16" eb="18">
      <t>ニッスウ</t>
    </rPh>
    <phoneticPr fontId="1"/>
  </si>
  <si>
    <t>１．他クラブ（クラス）と合同保育をした日数（閉所・開所に関わらず）</t>
    <rPh sb="2" eb="3">
      <t>タ</t>
    </rPh>
    <rPh sb="12" eb="14">
      <t>ゴウドウ</t>
    </rPh>
    <rPh sb="14" eb="16">
      <t>ホイク</t>
    </rPh>
    <rPh sb="19" eb="21">
      <t>ニッスウ</t>
    </rPh>
    <rPh sb="22" eb="24">
      <t>ヘイショ</t>
    </rPh>
    <rPh sb="25" eb="27">
      <t>カイショ</t>
    </rPh>
    <rPh sb="28" eb="29">
      <t>カカ</t>
    </rPh>
    <phoneticPr fontId="1"/>
  </si>
  <si>
    <t>・国および道からの交付金の実績報告に記載しますので，お間違いのないようお願いいたします。</t>
    <rPh sb="1" eb="2">
      <t>クニ</t>
    </rPh>
    <rPh sb="5" eb="6">
      <t>ドウ</t>
    </rPh>
    <rPh sb="9" eb="12">
      <t>コウフキン</t>
    </rPh>
    <rPh sb="13" eb="15">
      <t>ジッセキ</t>
    </rPh>
    <rPh sb="15" eb="17">
      <t>ホウコク</t>
    </rPh>
    <rPh sb="18" eb="20">
      <t>キサイ</t>
    </rPh>
    <rPh sb="27" eb="29">
      <t>マチガ</t>
    </rPh>
    <rPh sb="36" eb="37">
      <t>ネガ</t>
    </rPh>
    <phoneticPr fontId="1"/>
  </si>
  <si>
    <t>クラブ名：</t>
    <rPh sb="3" eb="4">
      <t>メイ</t>
    </rPh>
    <phoneticPr fontId="1"/>
  </si>
  <si>
    <t>※「一時保育」･･･年間または月毎の継続した利用ではなく，１日単位，随時，不定期に利用できる受入のこと。実施している場合のみ記入</t>
    <rPh sb="2" eb="4">
      <t>イチジ</t>
    </rPh>
    <rPh sb="4" eb="6">
      <t>ホイク</t>
    </rPh>
    <rPh sb="10" eb="12">
      <t>ネンカン</t>
    </rPh>
    <rPh sb="15" eb="16">
      <t>ツキ</t>
    </rPh>
    <rPh sb="16" eb="17">
      <t>ゴト</t>
    </rPh>
    <rPh sb="18" eb="20">
      <t>ケイゾク</t>
    </rPh>
    <rPh sb="22" eb="24">
      <t>リヨウ</t>
    </rPh>
    <rPh sb="29" eb="31">
      <t>イチニチ</t>
    </rPh>
    <rPh sb="31" eb="33">
      <t>タンイ</t>
    </rPh>
    <rPh sb="34" eb="36">
      <t>ズイジ</t>
    </rPh>
    <rPh sb="37" eb="40">
      <t>フテイキ</t>
    </rPh>
    <rPh sb="41" eb="43">
      <t>リヨウ</t>
    </rPh>
    <rPh sb="46" eb="48">
      <t>ウケイレ</t>
    </rPh>
    <rPh sb="52" eb="54">
      <t>ジッシ</t>
    </rPh>
    <rPh sb="58" eb="60">
      <t>バアイ</t>
    </rPh>
    <rPh sb="62" eb="6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</si>
</sst>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00_);[Red]\(0.00\)"/>
    <numFmt numFmtId="178" formatCode="#\ ?/6"/>
    <numFmt numFmtId="179" formatCode="0_);[Red]\(0\)"/>
    <numFmt numFmtId="180" formatCode="#,##0&quot;人&quot;"/>
    <numFmt numFmtId="181" formatCode="??"/>
    <numFmt numFmtId="182" formatCode="#"/>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sz val="9"/>
      <color theme="1"/>
      <name val="ＭＳ 明朝"/>
      <family val="1"/>
      <charset val="128"/>
    </font>
    <font>
      <sz val="12"/>
      <color theme="1"/>
      <name val="ＭＳ 明朝"/>
      <family val="1"/>
      <charset val="128"/>
    </font>
    <font>
      <u/>
      <sz val="12"/>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9"/>
      <color theme="1"/>
      <name val="ＭＳ Ｐ明朝"/>
      <family val="1"/>
      <charset val="128"/>
    </font>
    <font>
      <sz val="8"/>
      <color theme="1"/>
      <name val="ＭＳ Ｐ明朝"/>
      <family val="1"/>
      <charset val="128"/>
    </font>
    <font>
      <sz val="6"/>
      <name val="ＭＳ Ｐゴシック"/>
      <family val="3"/>
      <charset val="128"/>
    </font>
    <font>
      <sz val="16"/>
      <color theme="1"/>
      <name val="ＭＳ Ｐ明朝"/>
      <family val="1"/>
      <charset val="128"/>
    </font>
    <font>
      <sz val="11"/>
      <name val="ＭＳ Ｐゴシック"/>
      <family val="3"/>
      <charset val="128"/>
    </font>
    <font>
      <sz val="10"/>
      <color theme="1"/>
      <name val="ＭＳ Ｐ明朝"/>
      <family val="1"/>
      <charset val="128"/>
    </font>
    <font>
      <sz val="14"/>
      <color theme="1"/>
      <name val="メイリオ"/>
      <family val="3"/>
      <charset val="128"/>
    </font>
    <font>
      <sz val="11"/>
      <color theme="1"/>
      <name val="メイリオ"/>
      <family val="3"/>
      <charset val="128"/>
    </font>
    <font>
      <sz val="11"/>
      <name val="メイリオ"/>
      <family val="3"/>
      <charset val="128"/>
    </font>
    <font>
      <sz val="9"/>
      <name val="メイリオ"/>
      <family val="3"/>
      <charset val="128"/>
    </font>
    <font>
      <b/>
      <sz val="11"/>
      <color theme="0"/>
      <name val="メイリオ"/>
      <family val="3"/>
      <charset val="128"/>
    </font>
    <font>
      <sz val="11"/>
      <color indexed="8"/>
      <name val="メイリオ"/>
      <family val="3"/>
      <charset val="128"/>
    </font>
    <font>
      <b/>
      <sz val="11"/>
      <color indexed="10"/>
      <name val="メイリオ"/>
      <family val="3"/>
      <charset val="128"/>
    </font>
    <font>
      <sz val="12"/>
      <name val="メイリオ"/>
      <family val="3"/>
      <charset val="128"/>
    </font>
    <font>
      <b/>
      <sz val="12"/>
      <color theme="0"/>
      <name val="メイリオ"/>
      <family val="3"/>
      <charset val="128"/>
    </font>
    <font>
      <b/>
      <sz val="11"/>
      <color rgb="FFFF0000"/>
      <name val="メイリオ"/>
      <family val="3"/>
      <charset val="128"/>
    </font>
    <font>
      <sz val="12"/>
      <color indexed="8"/>
      <name val="メイリオ"/>
      <family val="3"/>
      <charset val="128"/>
    </font>
    <font>
      <sz val="12"/>
      <color theme="1"/>
      <name val="メイリオ"/>
      <family val="3"/>
      <charset val="128"/>
    </font>
    <font>
      <sz val="10"/>
      <color theme="1"/>
      <name val="メイリオ"/>
      <family val="3"/>
      <charset val="128"/>
    </font>
    <font>
      <sz val="9"/>
      <color theme="1"/>
      <name val="メイリオ"/>
      <family val="3"/>
      <charset val="128"/>
    </font>
    <font>
      <sz val="12"/>
      <color theme="1"/>
      <name val="ＭＳ Ｐゴシック"/>
      <family val="2"/>
      <charset val="128"/>
      <scheme val="minor"/>
    </font>
    <font>
      <sz val="11"/>
      <color theme="1"/>
      <name val="ＭＳ Ｐゴシック"/>
      <family val="3"/>
      <charset val="128"/>
    </font>
    <font>
      <sz val="11"/>
      <color indexed="10"/>
      <name val="ＭＳ Ｐゴシック"/>
      <family val="3"/>
      <charset val="128"/>
    </font>
    <font>
      <sz val="12"/>
      <color theme="1"/>
      <name val="ＭＳ Ｐゴシック"/>
      <family val="3"/>
      <charset val="128"/>
    </font>
    <font>
      <b/>
      <sz val="12"/>
      <color theme="1"/>
      <name val="メイリオ"/>
      <family val="3"/>
      <charset val="128"/>
    </font>
    <font>
      <sz val="14"/>
      <color theme="1"/>
      <name val="ＭＳ Ｐ明朝"/>
      <family val="1"/>
      <charset val="128"/>
    </font>
    <font>
      <b/>
      <sz val="12"/>
      <color theme="1"/>
      <name val="ＭＳ ゴシック"/>
      <family val="3"/>
      <charset val="128"/>
    </font>
    <font>
      <sz val="18"/>
      <color theme="1"/>
      <name val="ＭＳ 明朝"/>
      <family val="1"/>
      <charset val="128"/>
    </font>
    <font>
      <b/>
      <sz val="12"/>
      <color theme="1"/>
      <name val="ＭＳ 明朝"/>
      <family val="1"/>
      <charset val="128"/>
    </font>
    <font>
      <b/>
      <sz val="11"/>
      <color theme="1"/>
      <name val="ＭＳ 明朝"/>
      <family val="1"/>
      <charset val="128"/>
    </font>
    <font>
      <sz val="11"/>
      <color theme="1"/>
      <name val="ＭＳ Ｐゴシック"/>
      <family val="2"/>
      <scheme val="minor"/>
    </font>
    <font>
      <sz val="11"/>
      <color theme="1"/>
      <name val="ＭＳ Ｐ明朝"/>
      <family val="1"/>
      <charset val="128"/>
    </font>
    <font>
      <sz val="8"/>
      <color theme="1"/>
      <name val="ＭＳ ゴシック"/>
      <family val="3"/>
      <charset val="128"/>
    </font>
    <font>
      <sz val="12"/>
      <color theme="1"/>
      <name val="ＭＳ Ｐ明朝"/>
      <family val="1"/>
      <charset val="128"/>
    </font>
    <font>
      <sz val="12"/>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lightUp"/>
    </fill>
    <fill>
      <patternFill patternType="solid">
        <fgColor indexed="65"/>
        <bgColor indexed="64"/>
      </patternFill>
    </fill>
    <fill>
      <patternFill patternType="solid">
        <fgColor indexed="51"/>
        <bgColor indexed="64"/>
      </patternFill>
    </fill>
    <fill>
      <patternFill patternType="solid">
        <fgColor theme="2"/>
        <bgColor indexed="64"/>
      </patternFill>
    </fill>
    <fill>
      <patternFill patternType="solid">
        <fgColor rgb="FFFFEFF5"/>
        <bgColor indexed="64"/>
      </patternFill>
    </fill>
  </fills>
  <borders count="10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indexed="64"/>
      </left>
      <right/>
      <top style="medium">
        <color indexed="64"/>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right style="medium">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hair">
        <color auto="1"/>
      </bottom>
      <diagonal/>
    </border>
    <border>
      <left style="medium">
        <color auto="1"/>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auto="1"/>
      </left>
      <right style="medium">
        <color auto="1"/>
      </right>
      <top style="hair">
        <color auto="1"/>
      </top>
      <bottom style="thin">
        <color auto="1"/>
      </bottom>
      <diagonal/>
    </border>
    <border>
      <left style="thin">
        <color auto="1"/>
      </left>
      <right style="thin">
        <color auto="1"/>
      </right>
      <top/>
      <bottom style="hair">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medium">
        <color auto="1"/>
      </left>
      <right style="medium">
        <color auto="1"/>
      </right>
      <top style="hair">
        <color auto="1"/>
      </top>
      <bottom style="medium">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style="thin">
        <color auto="1"/>
      </right>
      <top style="hair">
        <color auto="1"/>
      </top>
      <bottom/>
      <diagonal/>
    </border>
    <border>
      <left style="medium">
        <color auto="1"/>
      </left>
      <right style="medium">
        <color auto="1"/>
      </right>
      <top style="hair">
        <color auto="1"/>
      </top>
      <bottom/>
      <diagonal/>
    </border>
    <border>
      <left style="thin">
        <color auto="1"/>
      </left>
      <right/>
      <top/>
      <bottom style="hair">
        <color auto="1"/>
      </bottom>
      <diagonal/>
    </border>
    <border>
      <left style="medium">
        <color auto="1"/>
      </left>
      <right style="medium">
        <color auto="1"/>
      </right>
      <top/>
      <bottom style="hair">
        <color auto="1"/>
      </bottom>
      <diagonal/>
    </border>
    <border>
      <left style="medium">
        <color auto="1"/>
      </left>
      <right/>
      <top style="thin">
        <color auto="1"/>
      </top>
      <bottom style="hair">
        <color auto="1"/>
      </bottom>
      <diagonal/>
    </border>
    <border diagonalUp="1">
      <left style="thin">
        <color auto="1"/>
      </left>
      <right style="thin">
        <color auto="1"/>
      </right>
      <top/>
      <bottom style="hair">
        <color auto="1"/>
      </bottom>
      <diagonal style="thin">
        <color auto="1"/>
      </diagonal>
    </border>
    <border>
      <left style="medium">
        <color auto="1"/>
      </left>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auto="1"/>
      </left>
      <right style="thin">
        <color auto="1"/>
      </right>
      <top style="hair">
        <color auto="1"/>
      </top>
      <bottom style="medium">
        <color auto="1"/>
      </bottom>
      <diagonal/>
    </border>
    <border diagonalUp="1">
      <left style="thin">
        <color auto="1"/>
      </left>
      <right style="thin">
        <color auto="1"/>
      </right>
      <top style="hair">
        <color auto="1"/>
      </top>
      <bottom style="medium">
        <color auto="1"/>
      </bottom>
      <diagonal style="thin">
        <color auto="1"/>
      </diagonal>
    </border>
  </borders>
  <cellStyleXfs count="5">
    <xf numFmtId="0" fontId="0" fillId="0" borderId="0">
      <alignment vertical="center"/>
    </xf>
    <xf numFmtId="9" fontId="5" fillId="0" borderId="0" applyFont="0" applyFill="0" applyBorder="0" applyAlignment="0" applyProtection="0">
      <alignment vertical="center"/>
    </xf>
    <xf numFmtId="0" fontId="16" fillId="0" borderId="0">
      <alignment vertical="center"/>
    </xf>
    <xf numFmtId="0" fontId="42" fillId="0" borderId="0"/>
    <xf numFmtId="0" fontId="5" fillId="0" borderId="0">
      <alignment vertical="center"/>
    </xf>
  </cellStyleXfs>
  <cellXfs count="578">
    <xf numFmtId="0" fontId="0" fillId="0" borderId="0" xfId="0">
      <alignment vertical="center"/>
    </xf>
    <xf numFmtId="9" fontId="2"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11" xfId="0" applyFont="1" applyBorder="1">
      <alignment vertical="center"/>
    </xf>
    <xf numFmtId="0" fontId="4" fillId="0" borderId="0" xfId="0" applyFont="1" applyBorder="1" applyAlignment="1">
      <alignment vertical="center"/>
    </xf>
    <xf numFmtId="0" fontId="4" fillId="0" borderId="9" xfId="0" applyFont="1" applyBorder="1">
      <alignment vertical="center"/>
    </xf>
    <xf numFmtId="0" fontId="4" fillId="0" borderId="1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9" fontId="7" fillId="0" borderId="0" xfId="1" applyFont="1" applyAlignment="1">
      <alignment vertical="center"/>
    </xf>
    <xf numFmtId="0" fontId="11"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pplyAlignment="1">
      <alignment horizontal="left" vertical="center"/>
    </xf>
    <xf numFmtId="0" fontId="10" fillId="0" borderId="0" xfId="0" applyFont="1" applyAlignment="1">
      <alignment vertical="top"/>
    </xf>
    <xf numFmtId="0" fontId="9" fillId="0" borderId="0" xfId="0" applyFont="1" applyAlignment="1">
      <alignment vertical="top"/>
    </xf>
    <xf numFmtId="0" fontId="4" fillId="0" borderId="0" xfId="0" applyFont="1" applyBorder="1" applyAlignment="1">
      <alignment horizontal="center" vertical="center"/>
    </xf>
    <xf numFmtId="0" fontId="9" fillId="0" borderId="0" xfId="0" applyFont="1" applyAlignment="1">
      <alignment horizontal="left" vertical="center" wrapText="1"/>
    </xf>
    <xf numFmtId="0" fontId="4" fillId="0" borderId="0" xfId="0" applyFont="1" applyBorder="1" applyAlignment="1">
      <alignment horizontal="lef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6" fillId="0" borderId="3" xfId="0" applyFont="1" applyBorder="1">
      <alignment vertical="center"/>
    </xf>
    <xf numFmtId="0" fontId="8" fillId="0" borderId="0" xfId="0" applyFont="1" applyBorder="1" applyAlignment="1">
      <alignment vertical="center"/>
    </xf>
    <xf numFmtId="0" fontId="4" fillId="0" borderId="0" xfId="0" applyFont="1" applyFill="1">
      <alignment vertical="center"/>
    </xf>
    <xf numFmtId="0" fontId="13" fillId="0" borderId="0" xfId="0" applyFont="1" applyAlignment="1">
      <alignment horizontal="center" vertical="center" wrapText="1"/>
    </xf>
    <xf numFmtId="0" fontId="12" fillId="0" borderId="0" xfId="0" applyFont="1" applyAlignment="1">
      <alignment horizontal="center" vertical="center"/>
    </xf>
    <xf numFmtId="177" fontId="12" fillId="0" borderId="0" xfId="0" applyNumberFormat="1" applyFont="1">
      <alignment vertical="center"/>
    </xf>
    <xf numFmtId="179" fontId="12" fillId="0" borderId="0" xfId="0" applyNumberFormat="1" applyFont="1">
      <alignment vertical="center"/>
    </xf>
    <xf numFmtId="0" fontId="4" fillId="0" borderId="12"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12" fillId="3" borderId="12" xfId="0" applyFont="1" applyFill="1" applyBorder="1" applyProtection="1">
      <alignment vertical="center"/>
      <protection locked="0"/>
    </xf>
    <xf numFmtId="0" fontId="12" fillId="3" borderId="1" xfId="0" applyFont="1" applyFill="1" applyBorder="1" applyProtection="1">
      <alignment vertical="center"/>
      <protection locked="0"/>
    </xf>
    <xf numFmtId="0" fontId="18" fillId="0" borderId="0" xfId="0" applyFont="1">
      <alignment vertical="center"/>
    </xf>
    <xf numFmtId="0" fontId="20" fillId="0" borderId="12" xfId="0" applyFont="1" applyBorder="1">
      <alignment vertical="center"/>
    </xf>
    <xf numFmtId="0" fontId="20" fillId="4" borderId="13" xfId="0" applyFont="1" applyFill="1" applyBorder="1" applyAlignment="1">
      <alignment horizontal="center" vertical="center"/>
    </xf>
    <xf numFmtId="0" fontId="20" fillId="5" borderId="13" xfId="0" applyFont="1" applyFill="1" applyBorder="1" applyAlignment="1">
      <alignment horizontal="center" vertical="center"/>
    </xf>
    <xf numFmtId="0" fontId="20" fillId="0" borderId="13" xfId="0" applyFont="1" applyBorder="1" applyAlignment="1">
      <alignment horizontal="center" vertical="center"/>
    </xf>
    <xf numFmtId="0" fontId="20" fillId="0" borderId="21" xfId="0" applyFont="1" applyBorder="1" applyAlignment="1">
      <alignment horizontal="center" vertical="center"/>
    </xf>
    <xf numFmtId="0" fontId="20" fillId="4" borderId="22" xfId="0" applyFont="1" applyFill="1" applyBorder="1" applyAlignment="1">
      <alignment horizontal="center" vertical="center"/>
    </xf>
    <xf numFmtId="0" fontId="20" fillId="6" borderId="22" xfId="0" applyFont="1" applyFill="1" applyBorder="1" applyAlignment="1">
      <alignment horizontal="center" vertical="center"/>
    </xf>
    <xf numFmtId="0" fontId="21" fillId="5" borderId="23" xfId="0" applyFont="1" applyFill="1" applyBorder="1" applyAlignment="1">
      <alignment horizontal="center" vertical="center" wrapText="1"/>
    </xf>
    <xf numFmtId="0" fontId="20" fillId="0" borderId="18" xfId="0" applyFont="1" applyBorder="1" applyAlignment="1">
      <alignment horizontal="center" vertical="center"/>
    </xf>
    <xf numFmtId="0" fontId="20" fillId="0" borderId="0" xfId="0" applyFont="1">
      <alignment vertical="center"/>
    </xf>
    <xf numFmtId="0" fontId="22" fillId="7" borderId="12" xfId="0" applyFont="1" applyFill="1" applyBorder="1" applyAlignment="1">
      <alignment horizontal="center" vertical="center"/>
    </xf>
    <xf numFmtId="0" fontId="20" fillId="7" borderId="12" xfId="0" applyFont="1" applyFill="1" applyBorder="1" applyAlignment="1">
      <alignment horizontal="center" vertical="center"/>
    </xf>
    <xf numFmtId="0" fontId="20" fillId="7" borderId="1" xfId="0" applyFont="1" applyFill="1" applyBorder="1" applyAlignment="1">
      <alignment horizontal="center" vertical="center"/>
    </xf>
    <xf numFmtId="0" fontId="23" fillId="0" borderId="18" xfId="0" applyFont="1" applyBorder="1" applyAlignment="1">
      <alignment horizontal="center" vertical="center"/>
    </xf>
    <xf numFmtId="0" fontId="23" fillId="4" borderId="3" xfId="0" applyFont="1" applyFill="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12" xfId="0" applyFont="1" applyBorder="1" applyAlignment="1">
      <alignment horizontal="center" vertical="center"/>
    </xf>
    <xf numFmtId="0" fontId="24" fillId="5" borderId="12" xfId="0" applyFont="1" applyFill="1" applyBorder="1" applyAlignment="1">
      <alignment horizontal="center" vertical="center"/>
    </xf>
    <xf numFmtId="0" fontId="22" fillId="7" borderId="24" xfId="0" applyFont="1" applyFill="1" applyBorder="1" applyAlignment="1">
      <alignment horizontal="center" vertical="center"/>
    </xf>
    <xf numFmtId="0" fontId="25" fillId="0" borderId="25" xfId="0" applyFont="1" applyBorder="1">
      <alignment vertical="center"/>
    </xf>
    <xf numFmtId="0" fontId="25" fillId="0" borderId="12" xfId="0" applyFont="1" applyBorder="1">
      <alignment vertical="center"/>
    </xf>
    <xf numFmtId="0" fontId="25" fillId="0" borderId="24" xfId="0" applyFont="1" applyBorder="1">
      <alignment vertical="center"/>
    </xf>
    <xf numFmtId="0" fontId="25" fillId="0" borderId="19" xfId="0" applyFont="1" applyBorder="1">
      <alignment vertical="center"/>
    </xf>
    <xf numFmtId="0" fontId="25" fillId="7" borderId="12" xfId="0" applyFont="1" applyFill="1" applyBorder="1" applyAlignment="1">
      <alignment horizontal="center" vertical="center"/>
    </xf>
    <xf numFmtId="0" fontId="25" fillId="7" borderId="1" xfId="0" applyFont="1" applyFill="1" applyBorder="1" applyAlignment="1">
      <alignment horizontal="center" vertical="center"/>
    </xf>
    <xf numFmtId="0" fontId="26" fillId="7" borderId="24" xfId="0" applyFont="1" applyFill="1" applyBorder="1" applyAlignment="1">
      <alignment horizontal="center" vertical="center"/>
    </xf>
    <xf numFmtId="176" fontId="25" fillId="0" borderId="25" xfId="0" applyNumberFormat="1" applyFont="1" applyBorder="1">
      <alignment vertical="center"/>
    </xf>
    <xf numFmtId="176" fontId="25" fillId="0" borderId="12" xfId="0" applyNumberFormat="1" applyFont="1" applyBorder="1">
      <alignment vertical="center"/>
    </xf>
    <xf numFmtId="176" fontId="25" fillId="0" borderId="24" xfId="0" applyNumberFormat="1" applyFont="1" applyBorder="1">
      <alignment vertical="center"/>
    </xf>
    <xf numFmtId="176" fontId="25" fillId="0" borderId="19" xfId="0" applyNumberFormat="1" applyFont="1" applyBorder="1">
      <alignment vertical="center"/>
    </xf>
    <xf numFmtId="0" fontId="23" fillId="0" borderId="28" xfId="0" applyFont="1" applyBorder="1" applyAlignment="1">
      <alignment horizontal="center" vertical="center"/>
    </xf>
    <xf numFmtId="0" fontId="25" fillId="7" borderId="13" xfId="0" applyFont="1" applyFill="1" applyBorder="1" applyAlignment="1">
      <alignment horizontal="center" vertical="center"/>
    </xf>
    <xf numFmtId="0" fontId="25" fillId="7" borderId="24" xfId="0" applyFont="1" applyFill="1" applyBorder="1" applyAlignment="1">
      <alignment horizontal="center" vertical="center"/>
    </xf>
    <xf numFmtId="0" fontId="23" fillId="4" borderId="12" xfId="0" applyFont="1" applyFill="1" applyBorder="1" applyAlignment="1">
      <alignment horizontal="center" vertical="center"/>
    </xf>
    <xf numFmtId="0" fontId="23" fillId="0" borderId="1" xfId="0" applyFont="1" applyBorder="1" applyAlignment="1">
      <alignment horizontal="center" vertical="center"/>
    </xf>
    <xf numFmtId="0" fontId="23" fillId="0" borderId="22" xfId="0" applyFont="1" applyBorder="1" applyAlignment="1">
      <alignment horizontal="center" vertical="center"/>
    </xf>
    <xf numFmtId="0" fontId="20" fillId="7" borderId="28" xfId="0" applyFont="1" applyFill="1" applyBorder="1" applyAlignment="1">
      <alignment horizontal="center" vertical="center"/>
    </xf>
    <xf numFmtId="0" fontId="20" fillId="7" borderId="24" xfId="0" applyFont="1" applyFill="1" applyBorder="1" applyAlignment="1">
      <alignment horizontal="center" vertical="center"/>
    </xf>
    <xf numFmtId="0" fontId="22" fillId="7" borderId="24" xfId="0" applyFont="1" applyFill="1" applyBorder="1">
      <alignment vertical="center"/>
    </xf>
    <xf numFmtId="176" fontId="25" fillId="0" borderId="31" xfId="0" applyNumberFormat="1" applyFont="1" applyBorder="1">
      <alignment vertical="center"/>
    </xf>
    <xf numFmtId="176" fontId="25" fillId="0" borderId="13" xfId="0" applyNumberFormat="1" applyFont="1" applyBorder="1">
      <alignment vertical="center"/>
    </xf>
    <xf numFmtId="176" fontId="25" fillId="0" borderId="32" xfId="0" applyNumberFormat="1" applyFont="1" applyBorder="1">
      <alignment vertical="center"/>
    </xf>
    <xf numFmtId="0" fontId="27" fillId="5" borderId="12" xfId="0" applyFont="1" applyFill="1" applyBorder="1" applyAlignment="1">
      <alignment horizontal="center" vertical="center"/>
    </xf>
    <xf numFmtId="0" fontId="19" fillId="0" borderId="0" xfId="0" applyFont="1" applyAlignment="1">
      <alignment horizontal="center" vertical="center"/>
    </xf>
    <xf numFmtId="0" fontId="28" fillId="0" borderId="31" xfId="0" applyFont="1" applyBorder="1">
      <alignment vertical="center"/>
    </xf>
    <xf numFmtId="0" fontId="28" fillId="0" borderId="13" xfId="0" applyFont="1" applyBorder="1">
      <alignment vertical="center"/>
    </xf>
    <xf numFmtId="0" fontId="28" fillId="0" borderId="32" xfId="0" applyFont="1" applyBorder="1">
      <alignment vertical="center"/>
    </xf>
    <xf numFmtId="0" fontId="19" fillId="4" borderId="12" xfId="0" applyFont="1" applyFill="1" applyBorder="1" applyAlignment="1">
      <alignment horizontal="center" vertical="center"/>
    </xf>
    <xf numFmtId="0" fontId="29" fillId="0" borderId="0" xfId="0" applyFont="1" applyAlignment="1">
      <alignment horizontal="left" vertical="center"/>
    </xf>
    <xf numFmtId="0" fontId="19" fillId="9" borderId="12" xfId="0" applyFont="1" applyFill="1" applyBorder="1" applyAlignment="1">
      <alignment horizontal="center" vertical="center"/>
    </xf>
    <xf numFmtId="0" fontId="19" fillId="0" borderId="34" xfId="0" applyFont="1" applyBorder="1" applyAlignment="1">
      <alignment horizontal="center" vertical="center"/>
    </xf>
    <xf numFmtId="176" fontId="28" fillId="6" borderId="38" xfId="0" applyNumberFormat="1" applyFont="1" applyFill="1" applyBorder="1">
      <alignment vertical="center"/>
    </xf>
    <xf numFmtId="176" fontId="28" fillId="6" borderId="39" xfId="0" applyNumberFormat="1" applyFont="1" applyFill="1" applyBorder="1">
      <alignment vertical="center"/>
    </xf>
    <xf numFmtId="176" fontId="28" fillId="6" borderId="40" xfId="0" applyNumberFormat="1" applyFont="1" applyFill="1" applyBorder="1">
      <alignment vertical="center"/>
    </xf>
    <xf numFmtId="176" fontId="28" fillId="6" borderId="41" xfId="0" applyNumberFormat="1" applyFont="1" applyFill="1" applyBorder="1">
      <alignment vertical="center"/>
    </xf>
    <xf numFmtId="0" fontId="31" fillId="0" borderId="0" xfId="0" applyFont="1">
      <alignment vertical="center"/>
    </xf>
    <xf numFmtId="0" fontId="23" fillId="0" borderId="0" xfId="0" applyFont="1">
      <alignment vertical="center"/>
    </xf>
    <xf numFmtId="0" fontId="0" fillId="0" borderId="0" xfId="0" applyAlignment="1">
      <alignment horizontal="center" vertical="center"/>
    </xf>
    <xf numFmtId="0" fontId="28" fillId="0" borderId="0" xfId="0" applyFont="1" applyAlignment="1">
      <alignment horizontal="left" vertical="center" indent="1"/>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33" fillId="0" borderId="0" xfId="0" applyFont="1" applyAlignment="1">
      <alignment horizontal="center" vertical="center"/>
    </xf>
    <xf numFmtId="0" fontId="29" fillId="0" borderId="0" xfId="0" applyFont="1">
      <alignment vertical="center"/>
    </xf>
    <xf numFmtId="0" fontId="36" fillId="0" borderId="0" xfId="0" applyFont="1" applyAlignment="1">
      <alignment horizontal="left" vertical="center"/>
    </xf>
    <xf numFmtId="0" fontId="36" fillId="0" borderId="0" xfId="0" applyFont="1">
      <alignment vertical="center"/>
    </xf>
    <xf numFmtId="0" fontId="25" fillId="0" borderId="17" xfId="0" applyFont="1" applyBorder="1">
      <alignment vertical="center"/>
    </xf>
    <xf numFmtId="176" fontId="25" fillId="0" borderId="17" xfId="0" applyNumberFormat="1" applyFont="1" applyBorder="1">
      <alignment vertical="center"/>
    </xf>
    <xf numFmtId="0" fontId="25" fillId="10" borderId="25" xfId="0" applyFont="1" applyFill="1" applyBorder="1">
      <alignment vertical="center"/>
    </xf>
    <xf numFmtId="0" fontId="25" fillId="10" borderId="12" xfId="0" applyFont="1" applyFill="1" applyBorder="1">
      <alignment vertical="center"/>
    </xf>
    <xf numFmtId="0" fontId="25" fillId="10" borderId="17" xfId="0" applyFont="1" applyFill="1" applyBorder="1">
      <alignment vertical="center"/>
    </xf>
    <xf numFmtId="0" fontId="25" fillId="10" borderId="24" xfId="0" applyFont="1" applyFill="1" applyBorder="1">
      <alignment vertical="center"/>
    </xf>
    <xf numFmtId="0" fontId="25" fillId="10" borderId="19" xfId="0" applyFont="1" applyFill="1" applyBorder="1">
      <alignment vertical="center"/>
    </xf>
    <xf numFmtId="176" fontId="25" fillId="10" borderId="25" xfId="0" applyNumberFormat="1" applyFont="1" applyFill="1" applyBorder="1">
      <alignment vertical="center"/>
    </xf>
    <xf numFmtId="176" fontId="25" fillId="10" borderId="12" xfId="0" applyNumberFormat="1" applyFont="1" applyFill="1" applyBorder="1">
      <alignment vertical="center"/>
    </xf>
    <xf numFmtId="176" fontId="25" fillId="10" borderId="17" xfId="0" applyNumberFormat="1" applyFont="1" applyFill="1" applyBorder="1">
      <alignment vertical="center"/>
    </xf>
    <xf numFmtId="176" fontId="25" fillId="10" borderId="24" xfId="0" applyNumberFormat="1" applyFont="1" applyFill="1" applyBorder="1">
      <alignment vertical="center"/>
    </xf>
    <xf numFmtId="176" fontId="25" fillId="10" borderId="19" xfId="0" applyNumberFormat="1" applyFont="1" applyFill="1" applyBorder="1">
      <alignment vertical="center"/>
    </xf>
    <xf numFmtId="0" fontId="25" fillId="10" borderId="33" xfId="0" applyFont="1" applyFill="1" applyBorder="1">
      <alignment vertical="center"/>
    </xf>
    <xf numFmtId="176" fontId="25" fillId="10" borderId="33" xfId="0" applyNumberFormat="1" applyFont="1" applyFill="1" applyBorder="1">
      <alignment vertical="center"/>
    </xf>
    <xf numFmtId="0" fontId="17" fillId="0" borderId="0" xfId="0" applyFont="1">
      <alignment vertical="center"/>
    </xf>
    <xf numFmtId="0" fontId="38"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2" fillId="0" borderId="0" xfId="0" applyFont="1">
      <alignment vertical="center"/>
    </xf>
    <xf numFmtId="0" fontId="40" fillId="0" borderId="0" xfId="0" applyFont="1">
      <alignment vertical="center"/>
    </xf>
    <xf numFmtId="0" fontId="41"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lignment vertical="center"/>
    </xf>
    <xf numFmtId="0" fontId="40" fillId="0" borderId="7" xfId="0" applyFont="1" applyBorder="1" applyAlignment="1">
      <alignment horizontal="righ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3" fillId="0" borderId="3" xfId="0" applyFont="1" applyBorder="1" applyAlignment="1">
      <alignment horizontal="center" vertical="center"/>
    </xf>
    <xf numFmtId="0" fontId="20" fillId="7" borderId="3" xfId="0" applyFont="1" applyFill="1" applyBorder="1" applyAlignment="1">
      <alignment horizontal="center" vertical="center"/>
    </xf>
    <xf numFmtId="0" fontId="25" fillId="7" borderId="3" xfId="0" applyFont="1" applyFill="1" applyBorder="1" applyAlignment="1">
      <alignment horizontal="center" vertical="center"/>
    </xf>
    <xf numFmtId="0" fontId="23"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0" fillId="0" borderId="35" xfId="0" applyFont="1" applyBorder="1">
      <alignment vertical="center"/>
    </xf>
    <xf numFmtId="0" fontId="19" fillId="0" borderId="0" xfId="0" applyFont="1">
      <alignment vertical="center"/>
    </xf>
    <xf numFmtId="0" fontId="20" fillId="0" borderId="1" xfId="0" applyFont="1" applyBorder="1" applyAlignment="1">
      <alignment horizontal="center" vertical="center"/>
    </xf>
    <xf numFmtId="0" fontId="20" fillId="5" borderId="8" xfId="0" applyFont="1" applyFill="1" applyBorder="1" applyAlignment="1">
      <alignment horizontal="center" vertical="center"/>
    </xf>
    <xf numFmtId="0" fontId="20" fillId="0" borderId="46" xfId="0" applyFont="1" applyBorder="1" applyAlignment="1">
      <alignment horizontal="center" vertical="center"/>
    </xf>
    <xf numFmtId="0" fontId="23" fillId="4" borderId="25"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12" xfId="0" applyFont="1" applyFill="1" applyBorder="1" applyAlignment="1">
      <alignment horizontal="center" vertical="center"/>
    </xf>
    <xf numFmtId="0" fontId="20" fillId="0" borderId="12" xfId="0" applyFont="1" applyBorder="1" applyAlignment="1">
      <alignment horizontal="center" vertical="center"/>
    </xf>
    <xf numFmtId="0" fontId="22" fillId="7" borderId="28" xfId="0" applyFont="1" applyFill="1" applyBorder="1" applyAlignment="1">
      <alignment horizontal="center" vertical="center"/>
    </xf>
    <xf numFmtId="0" fontId="24" fillId="5" borderId="28" xfId="0" applyFont="1" applyFill="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2" fillId="5" borderId="1" xfId="0" applyFont="1" applyFill="1" applyBorder="1" applyAlignment="1">
      <alignment horizontal="center" vertical="center"/>
    </xf>
    <xf numFmtId="0" fontId="20" fillId="0" borderId="50" xfId="0" applyFont="1" applyBorder="1" applyAlignment="1">
      <alignment horizontal="center" vertical="center"/>
    </xf>
    <xf numFmtId="0" fontId="27" fillId="5" borderId="2" xfId="0" applyFont="1" applyFill="1" applyBorder="1" applyAlignment="1">
      <alignment horizontal="center" vertical="center"/>
    </xf>
    <xf numFmtId="0" fontId="27" fillId="5" borderId="1" xfId="0" applyFont="1" applyFill="1" applyBorder="1" applyAlignment="1">
      <alignment horizontal="center" vertical="center"/>
    </xf>
    <xf numFmtId="0" fontId="20" fillId="0" borderId="48" xfId="0" applyFont="1" applyBorder="1" applyAlignment="1">
      <alignment horizontal="center" vertical="center"/>
    </xf>
    <xf numFmtId="0" fontId="23" fillId="4" borderId="6" xfId="0" applyFont="1" applyFill="1" applyBorder="1" applyAlignment="1">
      <alignment horizontal="center" vertical="center"/>
    </xf>
    <xf numFmtId="0" fontId="22" fillId="5" borderId="6" xfId="0" applyFont="1" applyFill="1" applyBorder="1" applyAlignment="1">
      <alignment horizontal="center" vertical="center"/>
    </xf>
    <xf numFmtId="0" fontId="20" fillId="0" borderId="28" xfId="0" applyFont="1" applyBorder="1" applyAlignment="1">
      <alignment horizontal="center" vertical="center"/>
    </xf>
    <xf numFmtId="0" fontId="23" fillId="4" borderId="28" xfId="0" applyFont="1" applyFill="1" applyBorder="1" applyAlignment="1">
      <alignment horizontal="center" vertical="center"/>
    </xf>
    <xf numFmtId="0" fontId="22" fillId="5" borderId="28" xfId="0" applyFont="1" applyFill="1" applyBorder="1" applyAlignment="1">
      <alignment horizontal="center" vertical="center"/>
    </xf>
    <xf numFmtId="0" fontId="27" fillId="5" borderId="28" xfId="0" applyFont="1" applyFill="1" applyBorder="1" applyAlignment="1">
      <alignment horizontal="center" vertical="center"/>
    </xf>
    <xf numFmtId="0" fontId="20" fillId="10" borderId="0" xfId="0" applyFont="1" applyFill="1">
      <alignment vertical="center"/>
    </xf>
    <xf numFmtId="0" fontId="26" fillId="7" borderId="53" xfId="0" applyFont="1" applyFill="1" applyBorder="1">
      <alignment vertical="center"/>
    </xf>
    <xf numFmtId="0" fontId="20" fillId="0" borderId="23" xfId="0" applyFont="1" applyBorder="1" applyAlignment="1">
      <alignment horizontal="center" vertical="center"/>
    </xf>
    <xf numFmtId="0" fontId="23" fillId="4" borderId="2" xfId="0" applyFont="1" applyFill="1" applyBorder="1" applyAlignment="1">
      <alignment horizontal="center" vertical="center"/>
    </xf>
    <xf numFmtId="0" fontId="20" fillId="0" borderId="22" xfId="0" applyFont="1" applyBorder="1" applyAlignment="1">
      <alignment horizontal="center" vertical="center"/>
    </xf>
    <xf numFmtId="0" fontId="25" fillId="7" borderId="53" xfId="0" applyFont="1" applyFill="1" applyBorder="1" applyAlignment="1">
      <alignment horizontal="center" vertical="center"/>
    </xf>
    <xf numFmtId="0" fontId="20" fillId="4" borderId="12" xfId="0" applyFont="1" applyFill="1" applyBorder="1" applyAlignment="1">
      <alignment horizontal="center" vertical="center"/>
    </xf>
    <xf numFmtId="0" fontId="23" fillId="0" borderId="2" xfId="0" applyFont="1" applyBorder="1" applyAlignment="1">
      <alignment horizontal="center" vertical="center"/>
    </xf>
    <xf numFmtId="0" fontId="23" fillId="0" borderId="54" xfId="0" applyFont="1" applyBorder="1" applyAlignment="1">
      <alignment horizontal="center" vertical="center"/>
    </xf>
    <xf numFmtId="0" fontId="25" fillId="7" borderId="55" xfId="0" applyFont="1" applyFill="1" applyBorder="1" applyAlignment="1">
      <alignment horizontal="center" vertical="center"/>
    </xf>
    <xf numFmtId="0" fontId="25" fillId="7" borderId="33" xfId="0" applyFont="1" applyFill="1" applyBorder="1" applyAlignment="1">
      <alignment horizontal="center" vertical="center"/>
    </xf>
    <xf numFmtId="0" fontId="19" fillId="0" borderId="36" xfId="0" applyFont="1" applyBorder="1">
      <alignment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Alignment="1">
      <alignment horizontal="right" vertical="center"/>
    </xf>
    <xf numFmtId="0" fontId="0" fillId="0" borderId="36" xfId="0" applyBorder="1" applyAlignment="1">
      <alignment horizontal="center" vertical="center"/>
    </xf>
    <xf numFmtId="0" fontId="0" fillId="0" borderId="37" xfId="0" applyBorder="1" applyAlignment="1">
      <alignment horizontal="center" vertical="center"/>
    </xf>
    <xf numFmtId="0" fontId="29" fillId="0" borderId="0" xfId="0" applyFont="1" applyAlignment="1">
      <alignment horizontal="center" vertical="center"/>
    </xf>
    <xf numFmtId="0" fontId="4" fillId="0" borderId="4" xfId="0" applyFont="1" applyBorder="1" applyAlignment="1">
      <alignment vertical="center" wrapText="1"/>
    </xf>
    <xf numFmtId="0" fontId="4" fillId="0" borderId="2" xfId="0" applyFont="1" applyBorder="1" applyAlignment="1">
      <alignment horizontal="center"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9" fillId="0" borderId="0" xfId="0" applyFont="1" applyAlignment="1">
      <alignment horizontal="left" vertical="center" wrapText="1"/>
    </xf>
    <xf numFmtId="0" fontId="4" fillId="0" borderId="0" xfId="0" applyFont="1" applyAlignment="1">
      <alignment horizontal="center" vertical="center" shrinkToFit="1"/>
    </xf>
    <xf numFmtId="0" fontId="4" fillId="0" borderId="10" xfId="0" applyFont="1" applyBorder="1">
      <alignment vertical="center"/>
    </xf>
    <xf numFmtId="0" fontId="12" fillId="3" borderId="72" xfId="0" applyFont="1" applyFill="1" applyBorder="1" applyProtection="1">
      <alignment vertical="center"/>
      <protection locked="0"/>
    </xf>
    <xf numFmtId="176" fontId="12" fillId="3" borderId="72" xfId="0" applyNumberFormat="1" applyFont="1" applyFill="1" applyBorder="1" applyProtection="1">
      <alignment vertical="center"/>
      <protection locked="0"/>
    </xf>
    <xf numFmtId="176" fontId="12" fillId="3" borderId="11" xfId="0" applyNumberFormat="1" applyFont="1" applyFill="1" applyBorder="1" applyProtection="1">
      <alignment vertical="center"/>
      <protection locked="0"/>
    </xf>
    <xf numFmtId="0" fontId="12" fillId="3" borderId="74" xfId="0" applyFont="1" applyFill="1" applyBorder="1" applyProtection="1">
      <alignment vertical="center"/>
      <protection locked="0"/>
    </xf>
    <xf numFmtId="176" fontId="12" fillId="3" borderId="74" xfId="0" applyNumberFormat="1" applyFont="1" applyFill="1" applyBorder="1" applyProtection="1">
      <alignment vertical="center"/>
      <protection locked="0"/>
    </xf>
    <xf numFmtId="176" fontId="12" fillId="3" borderId="56" xfId="0" applyNumberFormat="1" applyFont="1" applyFill="1" applyBorder="1" applyProtection="1">
      <alignment vertical="center"/>
      <protection locked="0"/>
    </xf>
    <xf numFmtId="176" fontId="12" fillId="3" borderId="62" xfId="0" applyNumberFormat="1" applyFont="1" applyFill="1" applyBorder="1" applyProtection="1">
      <alignment vertical="center"/>
      <protection locked="0"/>
    </xf>
    <xf numFmtId="176" fontId="12" fillId="3" borderId="10" xfId="0" applyNumberFormat="1" applyFont="1" applyFill="1" applyBorder="1" applyProtection="1">
      <alignment vertical="center"/>
      <protection locked="0"/>
    </xf>
    <xf numFmtId="0" fontId="13" fillId="0" borderId="0" xfId="0" applyFont="1" applyAlignment="1">
      <alignment horizontal="left" vertical="center"/>
    </xf>
    <xf numFmtId="0" fontId="44" fillId="0" borderId="0" xfId="0" applyFont="1" applyAlignment="1">
      <alignment horizontal="left" vertical="center" indent="1"/>
    </xf>
    <xf numFmtId="0" fontId="12" fillId="3" borderId="75" xfId="0" applyFont="1" applyFill="1" applyBorder="1" applyProtection="1">
      <alignment vertical="center"/>
      <protection locked="0"/>
    </xf>
    <xf numFmtId="176" fontId="12" fillId="3" borderId="75" xfId="0" applyNumberFormat="1" applyFont="1" applyFill="1" applyBorder="1" applyProtection="1">
      <alignment vertical="center"/>
      <protection locked="0"/>
    </xf>
    <xf numFmtId="176" fontId="12" fillId="3" borderId="88" xfId="0" applyNumberFormat="1" applyFont="1" applyFill="1" applyBorder="1" applyProtection="1">
      <alignment vertical="center"/>
      <protection locked="0"/>
    </xf>
    <xf numFmtId="0" fontId="12" fillId="3" borderId="90" xfId="0" applyFont="1" applyFill="1" applyBorder="1" applyProtection="1">
      <alignment vertical="center"/>
      <protection locked="0"/>
    </xf>
    <xf numFmtId="176" fontId="12" fillId="3" borderId="90" xfId="0" applyNumberFormat="1" applyFont="1" applyFill="1" applyBorder="1" applyProtection="1">
      <alignment vertical="center"/>
      <protection locked="0"/>
    </xf>
    <xf numFmtId="176" fontId="12" fillId="3" borderId="59" xfId="0" applyNumberFormat="1" applyFont="1" applyFill="1" applyBorder="1" applyProtection="1">
      <alignment vertical="center"/>
      <protection locked="0"/>
    </xf>
    <xf numFmtId="0" fontId="12" fillId="3" borderId="77" xfId="0" applyFont="1" applyFill="1" applyBorder="1" applyProtection="1">
      <alignment vertical="center"/>
      <protection locked="0"/>
    </xf>
    <xf numFmtId="176" fontId="12" fillId="3" borderId="77" xfId="0" applyNumberFormat="1" applyFont="1" applyFill="1" applyBorder="1" applyProtection="1">
      <alignment vertical="center"/>
      <protection locked="0"/>
    </xf>
    <xf numFmtId="176" fontId="12" fillId="3" borderId="92" xfId="0" applyNumberFormat="1" applyFont="1" applyFill="1" applyBorder="1" applyProtection="1">
      <alignment vertical="center"/>
      <protection locked="0"/>
    </xf>
    <xf numFmtId="0" fontId="13" fillId="0" borderId="0" xfId="0" applyFont="1">
      <alignment vertical="center"/>
    </xf>
    <xf numFmtId="0" fontId="0" fillId="0" borderId="0" xfId="0">
      <alignment vertical="center"/>
    </xf>
    <xf numFmtId="0" fontId="4" fillId="0" borderId="2" xfId="0" applyFont="1" applyBorder="1" applyAlignment="1">
      <alignment vertical="center"/>
    </xf>
    <xf numFmtId="0" fontId="4" fillId="0" borderId="3" xfId="0" applyFont="1" applyBorder="1" applyAlignment="1">
      <alignment vertical="center"/>
    </xf>
    <xf numFmtId="0" fontId="25" fillId="0" borderId="26"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8" borderId="29" xfId="0" applyFont="1" applyFill="1" applyBorder="1" applyAlignment="1" applyProtection="1">
      <alignment horizontal="center" vertical="center"/>
      <protection locked="0"/>
    </xf>
    <xf numFmtId="0" fontId="25" fillId="8" borderId="27" xfId="0" applyFont="1" applyFill="1" applyBorder="1" applyAlignment="1" applyProtection="1">
      <alignment horizontal="center" vertical="center"/>
      <protection locked="0"/>
    </xf>
    <xf numFmtId="0" fontId="25" fillId="4" borderId="25"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8" borderId="12"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8" borderId="13"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25" fillId="5" borderId="13" xfId="0" applyFont="1" applyFill="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8" borderId="51" xfId="0" applyFont="1" applyFill="1" applyBorder="1" applyAlignment="1" applyProtection="1">
      <alignment horizontal="center" vertical="center"/>
      <protection locked="0"/>
    </xf>
    <xf numFmtId="0" fontId="25" fillId="8" borderId="45"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5" borderId="1" xfId="0" applyFont="1" applyFill="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5" borderId="2" xfId="0" applyFont="1" applyFill="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protection locked="0"/>
    </xf>
    <xf numFmtId="0" fontId="25" fillId="8" borderId="26"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7" fillId="0" borderId="4" xfId="0" applyFont="1" applyBorder="1" applyProtection="1">
      <alignment vertical="center"/>
    </xf>
    <xf numFmtId="0" fontId="37" fillId="0" borderId="0" xfId="0" applyFont="1" applyAlignment="1" applyProtection="1">
      <alignment horizontal="center" vertical="center"/>
    </xf>
    <xf numFmtId="0" fontId="37" fillId="0" borderId="0" xfId="0" applyNumberFormat="1" applyFont="1" applyFill="1" applyAlignment="1" applyProtection="1">
      <alignment horizontal="center" vertical="center"/>
    </xf>
    <xf numFmtId="0" fontId="45" fillId="0" borderId="4" xfId="0" applyFont="1" applyBorder="1" applyProtection="1">
      <alignment vertical="center"/>
    </xf>
    <xf numFmtId="0" fontId="12" fillId="0" borderId="12" xfId="0" applyFont="1" applyBorder="1" applyAlignment="1" applyProtection="1">
      <alignment horizontal="center" vertical="center"/>
    </xf>
    <xf numFmtId="0" fontId="13" fillId="0" borderId="12" xfId="0" applyFont="1" applyBorder="1" applyAlignment="1" applyProtection="1">
      <alignment horizontal="center" vertical="center" wrapText="1"/>
    </xf>
    <xf numFmtId="177" fontId="13" fillId="0" borderId="12"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179" fontId="13" fillId="0" borderId="18" xfId="0" applyNumberFormat="1" applyFont="1" applyBorder="1" applyAlignment="1" applyProtection="1">
      <alignment horizontal="center" vertical="center" wrapText="1"/>
    </xf>
    <xf numFmtId="0" fontId="12" fillId="0" borderId="72" xfId="0" applyFont="1" applyBorder="1" applyAlignment="1" applyProtection="1">
      <alignment horizontal="center" vertical="center"/>
    </xf>
    <xf numFmtId="176" fontId="12" fillId="0" borderId="72" xfId="0" applyNumberFormat="1" applyFont="1" applyBorder="1" applyProtection="1">
      <alignment vertical="center"/>
    </xf>
    <xf numFmtId="176" fontId="12" fillId="0" borderId="62" xfId="0" applyNumberFormat="1" applyFont="1" applyBorder="1" applyProtection="1">
      <alignment vertical="center"/>
    </xf>
    <xf numFmtId="176" fontId="12" fillId="0" borderId="73" xfId="0" applyNumberFormat="1" applyFont="1" applyBorder="1" applyProtection="1">
      <alignment vertical="center"/>
    </xf>
    <xf numFmtId="0" fontId="12" fillId="0" borderId="75" xfId="0" applyFont="1" applyBorder="1" applyAlignment="1" applyProtection="1">
      <alignment horizontal="center" vertical="center"/>
    </xf>
    <xf numFmtId="176" fontId="12" fillId="0" borderId="75" xfId="0" applyNumberFormat="1" applyFont="1" applyBorder="1" applyProtection="1">
      <alignment vertical="center"/>
    </xf>
    <xf numFmtId="176" fontId="12" fillId="0" borderId="88" xfId="0" applyNumberFormat="1" applyFont="1" applyBorder="1" applyProtection="1">
      <alignment vertical="center"/>
    </xf>
    <xf numFmtId="176" fontId="12" fillId="0" borderId="89" xfId="0" applyNumberFormat="1" applyFont="1" applyBorder="1" applyProtection="1">
      <alignment vertical="center"/>
    </xf>
    <xf numFmtId="0" fontId="12" fillId="0" borderId="74" xfId="0" applyFont="1" applyBorder="1" applyAlignment="1" applyProtection="1">
      <alignment horizontal="center" vertical="center"/>
    </xf>
    <xf numFmtId="176" fontId="12" fillId="0" borderId="90" xfId="0" applyNumberFormat="1" applyFont="1" applyBorder="1" applyProtection="1">
      <alignment vertical="center"/>
    </xf>
    <xf numFmtId="176" fontId="12" fillId="0" borderId="59" xfId="0" applyNumberFormat="1" applyFont="1" applyBorder="1" applyProtection="1">
      <alignment vertical="center"/>
    </xf>
    <xf numFmtId="176" fontId="12" fillId="0" borderId="74" xfId="0" applyNumberFormat="1" applyFont="1" applyBorder="1" applyProtection="1">
      <alignment vertical="center"/>
    </xf>
    <xf numFmtId="176" fontId="12" fillId="0" borderId="56" xfId="0" applyNumberFormat="1" applyFont="1" applyBorder="1" applyProtection="1">
      <alignment vertical="center"/>
    </xf>
    <xf numFmtId="176" fontId="12" fillId="0" borderId="91" xfId="0" applyNumberFormat="1" applyFont="1" applyBorder="1" applyProtection="1">
      <alignment vertical="center"/>
    </xf>
    <xf numFmtId="176" fontId="12" fillId="0" borderId="77" xfId="0" applyNumberFormat="1" applyFont="1" applyBorder="1" applyProtection="1">
      <alignment vertical="center"/>
    </xf>
    <xf numFmtId="176" fontId="12" fillId="0" borderId="92" xfId="0" applyNumberFormat="1" applyFont="1" applyBorder="1" applyProtection="1">
      <alignment vertical="center"/>
    </xf>
    <xf numFmtId="176" fontId="12" fillId="0" borderId="76" xfId="0" applyNumberFormat="1" applyFont="1" applyBorder="1" applyProtection="1">
      <alignment vertical="center"/>
    </xf>
    <xf numFmtId="176" fontId="12" fillId="0" borderId="93" xfId="0" applyNumberFormat="1" applyFont="1" applyBorder="1" applyProtection="1">
      <alignment vertical="center"/>
    </xf>
    <xf numFmtId="0" fontId="12" fillId="0" borderId="98" xfId="0" applyFont="1" applyBorder="1" applyAlignment="1" applyProtection="1">
      <alignment horizontal="center" vertical="center"/>
    </xf>
    <xf numFmtId="176" fontId="12" fillId="0" borderId="98" xfId="0" applyNumberFormat="1" applyFont="1" applyBorder="1" applyProtection="1">
      <alignment vertical="center"/>
    </xf>
    <xf numFmtId="176" fontId="12" fillId="0" borderId="70" xfId="0" applyNumberFormat="1" applyFont="1" applyBorder="1" applyProtection="1">
      <alignment vertical="center"/>
    </xf>
    <xf numFmtId="176" fontId="12" fillId="0" borderId="80" xfId="0" applyNumberFormat="1" applyFont="1" applyBorder="1" applyProtection="1">
      <alignment vertical="center"/>
    </xf>
    <xf numFmtId="179" fontId="17" fillId="0" borderId="0" xfId="0" applyNumberFormat="1" applyFont="1" applyProtection="1">
      <alignment vertical="center"/>
    </xf>
    <xf numFmtId="0" fontId="17" fillId="0" borderId="0" xfId="0" applyFont="1" applyProtection="1">
      <alignment vertical="center"/>
    </xf>
    <xf numFmtId="0" fontId="43" fillId="0" borderId="4" xfId="0" applyFont="1" applyBorder="1" applyProtection="1">
      <alignment vertical="center"/>
    </xf>
    <xf numFmtId="176" fontId="12" fillId="0" borderId="13" xfId="0" applyNumberFormat="1" applyFont="1" applyBorder="1" applyProtection="1">
      <alignment vertical="center"/>
    </xf>
    <xf numFmtId="176" fontId="12" fillId="0" borderId="11" xfId="0" applyNumberFormat="1" applyFont="1" applyBorder="1" applyProtection="1">
      <alignment vertical="center"/>
    </xf>
    <xf numFmtId="176" fontId="12" fillId="0" borderId="10" xfId="0" applyNumberFormat="1" applyFont="1" applyBorder="1" applyProtection="1">
      <alignment vertical="center"/>
    </xf>
    <xf numFmtId="0" fontId="17" fillId="0" borderId="0" xfId="0" applyFont="1" applyFill="1" applyProtection="1">
      <alignment vertical="center"/>
    </xf>
    <xf numFmtId="0" fontId="12" fillId="0" borderId="0" xfId="0" applyFont="1" applyProtection="1">
      <alignment vertical="center"/>
    </xf>
    <xf numFmtId="0" fontId="12" fillId="0" borderId="0" xfId="0" applyFont="1" applyAlignment="1" applyProtection="1">
      <alignment horizontal="center" vertical="center"/>
    </xf>
    <xf numFmtId="0" fontId="13" fillId="0" borderId="0" xfId="0" applyFont="1" applyAlignment="1" applyProtection="1">
      <alignment horizontal="left" vertical="center"/>
    </xf>
    <xf numFmtId="177" fontId="12" fillId="0" borderId="0" xfId="0" applyNumberFormat="1" applyFont="1" applyProtection="1">
      <alignment vertical="center"/>
    </xf>
    <xf numFmtId="179" fontId="12" fillId="0" borderId="0" xfId="0" applyNumberFormat="1" applyFont="1" applyProtection="1">
      <alignment vertical="center"/>
    </xf>
    <xf numFmtId="0" fontId="15" fillId="0" borderId="4" xfId="0" applyFont="1" applyBorder="1" applyAlignment="1" applyProtection="1">
      <alignment vertical="center"/>
    </xf>
    <xf numFmtId="0" fontId="37" fillId="0" borderId="0" xfId="0" applyNumberFormat="1" applyFont="1" applyAlignment="1" applyProtection="1">
      <alignment horizontal="center" vertical="center"/>
    </xf>
    <xf numFmtId="176" fontId="12" fillId="0" borderId="12" xfId="0" applyNumberFormat="1" applyFont="1" applyBorder="1" applyProtection="1">
      <alignment vertical="center"/>
    </xf>
    <xf numFmtId="12" fontId="12" fillId="0" borderId="12" xfId="0" applyNumberFormat="1" applyFont="1" applyBorder="1" applyAlignment="1" applyProtection="1">
      <alignment horizontal="center" vertical="center"/>
    </xf>
    <xf numFmtId="178" fontId="12" fillId="0" borderId="12" xfId="0" applyNumberFormat="1" applyFont="1" applyBorder="1" applyAlignment="1" applyProtection="1">
      <alignment horizontal="center" vertical="center"/>
    </xf>
    <xf numFmtId="178" fontId="12" fillId="0" borderId="12" xfId="0" applyNumberFormat="1" applyFont="1" applyFill="1" applyBorder="1" applyAlignment="1" applyProtection="1">
      <alignment horizontal="center" vertical="center"/>
    </xf>
    <xf numFmtId="176" fontId="12" fillId="0" borderId="12" xfId="0" applyNumberFormat="1" applyFont="1" applyFill="1" applyBorder="1" applyProtection="1">
      <alignment vertical="center"/>
    </xf>
    <xf numFmtId="179" fontId="12" fillId="0" borderId="1" xfId="0" applyNumberFormat="1" applyFont="1" applyBorder="1" applyProtection="1">
      <alignment vertical="center"/>
    </xf>
    <xf numFmtId="176" fontId="12" fillId="0" borderId="1" xfId="0" applyNumberFormat="1" applyFont="1" applyBorder="1" applyProtection="1">
      <alignment vertical="center"/>
    </xf>
    <xf numFmtId="176" fontId="12" fillId="0" borderId="19" xfId="0" applyNumberFormat="1" applyFont="1" applyBorder="1" applyProtection="1">
      <alignment vertical="center"/>
    </xf>
    <xf numFmtId="0" fontId="12" fillId="0" borderId="17" xfId="0" applyFont="1" applyBorder="1" applyAlignment="1" applyProtection="1">
      <alignment horizontal="center" vertical="center"/>
    </xf>
    <xf numFmtId="176" fontId="12" fillId="0" borderId="20" xfId="0" applyNumberFormat="1" applyFont="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7" fillId="0" borderId="0" xfId="0" applyFont="1" applyFill="1" applyAlignment="1" applyProtection="1">
      <alignment vertical="center"/>
    </xf>
    <xf numFmtId="0" fontId="17" fillId="0" borderId="0" xfId="0" applyFont="1" applyAlignment="1" applyProtection="1">
      <alignment vertical="center"/>
    </xf>
    <xf numFmtId="0" fontId="4" fillId="3" borderId="2"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shrinkToFit="1"/>
      <protection locked="0"/>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182" fontId="4" fillId="0" borderId="1" xfId="0" applyNumberFormat="1" applyFont="1" applyBorder="1" applyAlignment="1">
      <alignment horizontal="center" vertical="center"/>
    </xf>
    <xf numFmtId="182" fontId="4" fillId="0" borderId="2" xfId="0" applyNumberFormat="1" applyFont="1" applyBorder="1" applyAlignment="1">
      <alignment horizontal="center" vertical="center"/>
    </xf>
    <xf numFmtId="182" fontId="4" fillId="0" borderId="3" xfId="0" applyNumberFormat="1" applyFont="1" applyBorder="1" applyAlignment="1">
      <alignment horizontal="center" vertical="center"/>
    </xf>
    <xf numFmtId="0" fontId="4" fillId="11" borderId="1" xfId="0" applyNumberFormat="1" applyFont="1" applyFill="1" applyBorder="1" applyAlignment="1" applyProtection="1">
      <alignment horizontal="center" vertical="center"/>
      <protection locked="0"/>
    </xf>
    <xf numFmtId="0" fontId="4" fillId="11" borderId="2" xfId="0" applyNumberFormat="1" applyFont="1" applyFill="1" applyBorder="1" applyAlignment="1" applyProtection="1">
      <alignment horizontal="center" vertical="center"/>
      <protection locked="0"/>
    </xf>
    <xf numFmtId="0" fontId="4" fillId="11" borderId="3" xfId="0" applyNumberFormat="1" applyFont="1" applyFill="1" applyBorder="1" applyAlignment="1" applyProtection="1">
      <alignment horizontal="center" vertical="center"/>
      <protection locked="0"/>
    </xf>
    <xf numFmtId="0" fontId="6" fillId="0" borderId="2" xfId="0" applyFont="1" applyBorder="1" applyAlignment="1">
      <alignment horizontal="right"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11" borderId="2" xfId="0" applyFont="1" applyFill="1" applyBorder="1" applyAlignment="1" applyProtection="1">
      <alignment horizontal="center" vertical="center"/>
      <protection locked="0"/>
    </xf>
    <xf numFmtId="0" fontId="9" fillId="0" borderId="0" xfId="0" applyFont="1" applyBorder="1" applyAlignment="1">
      <alignment horizontal="left" vertical="center" wrapText="1"/>
    </xf>
    <xf numFmtId="49" fontId="6" fillId="3" borderId="2" xfId="0" applyNumberFormat="1" applyFont="1" applyFill="1" applyBorder="1" applyAlignment="1" applyProtection="1">
      <alignment horizontal="center" vertical="center"/>
      <protection locked="0"/>
    </xf>
    <xf numFmtId="0" fontId="6" fillId="0" borderId="3" xfId="0" applyFont="1" applyBorder="1" applyAlignment="1">
      <alignment horizontal="right" vertical="center"/>
    </xf>
    <xf numFmtId="0" fontId="9" fillId="0" borderId="1" xfId="0" applyFont="1" applyBorder="1" applyAlignment="1">
      <alignment horizontal="right" vertical="center" shrinkToFit="1"/>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11" borderId="4"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3" borderId="12" xfId="0" applyFont="1" applyFill="1" applyBorder="1" applyAlignment="1" applyProtection="1">
      <alignment horizontal="left" vertical="center"/>
      <protection locked="0"/>
    </xf>
    <xf numFmtId="180" fontId="4" fillId="3" borderId="12"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81" fontId="4" fillId="0" borderId="1" xfId="0" applyNumberFormat="1" applyFont="1" applyBorder="1" applyAlignment="1">
      <alignment horizontal="center" vertical="center"/>
    </xf>
    <xf numFmtId="181" fontId="4" fillId="0" borderId="2" xfId="0" applyNumberFormat="1" applyFont="1" applyBorder="1" applyAlignment="1">
      <alignment horizontal="center"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11" borderId="0" xfId="0" applyFont="1" applyFill="1" applyBorder="1" applyAlignment="1" applyProtection="1">
      <alignment horizontal="left" vertical="center" wrapText="1"/>
      <protection locked="0"/>
    </xf>
    <xf numFmtId="0" fontId="6" fillId="0" borderId="12" xfId="0" applyFont="1" applyBorder="1" applyAlignment="1">
      <alignment horizontal="center" vertical="center"/>
    </xf>
    <xf numFmtId="0" fontId="6" fillId="11" borderId="12" xfId="0" applyFont="1" applyFill="1" applyBorder="1" applyAlignment="1" applyProtection="1">
      <alignment horizontal="left" vertical="center"/>
      <protection locked="0"/>
    </xf>
    <xf numFmtId="0" fontId="6" fillId="3" borderId="12"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0" fontId="4" fillId="11" borderId="7" xfId="0" applyFont="1" applyFill="1" applyBorder="1" applyAlignment="1" applyProtection="1">
      <alignment horizontal="center" vertical="center" wrapText="1"/>
      <protection locked="0"/>
    </xf>
    <xf numFmtId="0" fontId="4" fillId="11" borderId="1"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3" xfId="0" applyFont="1" applyFill="1" applyBorder="1" applyAlignment="1" applyProtection="1">
      <alignment horizontal="left" vertical="center"/>
      <protection locked="0"/>
    </xf>
    <xf numFmtId="0" fontId="4" fillId="0" borderId="10" xfId="0" applyFont="1" applyBorder="1" applyAlignment="1">
      <alignment vertical="center" wrapText="1"/>
    </xf>
    <xf numFmtId="0" fontId="4" fillId="0" borderId="4" xfId="0" applyFont="1" applyBorder="1" applyAlignment="1">
      <alignment vertical="center" wrapText="1"/>
    </xf>
    <xf numFmtId="0" fontId="4" fillId="11" borderId="4"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3" borderId="7"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Fill="1" applyBorder="1" applyAlignment="1" applyProtection="1">
      <alignment horizontal="center" vertical="center"/>
      <protection locked="0"/>
    </xf>
    <xf numFmtId="0" fontId="12" fillId="0" borderId="4" xfId="0" applyFont="1" applyBorder="1" applyAlignment="1" applyProtection="1">
      <alignment horizontal="right" vertical="center"/>
    </xf>
    <xf numFmtId="0" fontId="12" fillId="0" borderId="4" xfId="0" applyFont="1" applyBorder="1" applyAlignment="1" applyProtection="1">
      <alignment horizontal="left" vertical="center"/>
    </xf>
    <xf numFmtId="0" fontId="37" fillId="0" borderId="4" xfId="0" applyFont="1" applyBorder="1" applyAlignment="1" applyProtection="1">
      <alignment horizontal="right" vertical="center"/>
    </xf>
    <xf numFmtId="0" fontId="37" fillId="0" borderId="4" xfId="0" applyFont="1" applyBorder="1" applyAlignment="1" applyProtection="1">
      <alignment horizontal="left"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7" fillId="0" borderId="0" xfId="0" applyFont="1" applyFill="1" applyAlignment="1" applyProtection="1">
      <alignment vertical="center"/>
    </xf>
    <xf numFmtId="0" fontId="17" fillId="0" borderId="0" xfId="0" applyFont="1" applyAlignment="1" applyProtection="1">
      <alignment vertical="center"/>
    </xf>
    <xf numFmtId="0" fontId="17" fillId="2" borderId="0" xfId="0" applyFont="1" applyFill="1" applyAlignment="1" applyProtection="1">
      <alignment vertical="center"/>
    </xf>
    <xf numFmtId="0" fontId="19" fillId="0" borderId="42"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protection locked="0"/>
    </xf>
    <xf numFmtId="0" fontId="19" fillId="0" borderId="44" xfId="0" applyFont="1" applyBorder="1" applyAlignment="1" applyProtection="1">
      <alignment horizontal="left" vertical="center"/>
      <protection locked="0"/>
    </xf>
    <xf numFmtId="0" fontId="19" fillId="0" borderId="42" xfId="0" applyFont="1" applyBorder="1" applyAlignment="1" applyProtection="1">
      <alignment horizontal="left" vertical="center"/>
      <protection locked="0"/>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 xfId="0" applyFont="1" applyBorder="1" applyAlignment="1">
      <alignment horizontal="center" vertical="center"/>
    </xf>
    <xf numFmtId="0" fontId="19" fillId="0" borderId="0" xfId="0" applyFont="1" applyAlignment="1">
      <alignment horizontal="right"/>
    </xf>
    <xf numFmtId="0" fontId="19" fillId="0" borderId="4" xfId="0" applyFont="1" applyBorder="1" applyAlignment="1">
      <alignment horizontal="right"/>
    </xf>
    <xf numFmtId="0" fontId="19" fillId="0" borderId="0" xfId="0" applyFont="1" applyAlignment="1" applyProtection="1">
      <alignment horizontal="left"/>
      <protection locked="0"/>
    </xf>
    <xf numFmtId="0" fontId="19" fillId="0" borderId="4" xfId="0" applyFont="1" applyBorder="1" applyAlignment="1" applyProtection="1">
      <alignment horizontal="left"/>
      <protection locked="0"/>
    </xf>
    <xf numFmtId="0" fontId="31" fillId="0" borderId="0" xfId="0" applyFont="1" applyAlignment="1">
      <alignment horizontal="center"/>
    </xf>
    <xf numFmtId="0" fontId="2" fillId="0" borderId="2" xfId="0" applyFont="1" applyBorder="1" applyAlignment="1">
      <alignment vertical="center"/>
    </xf>
    <xf numFmtId="0" fontId="38" fillId="0" borderId="0" xfId="0" applyFont="1" applyAlignment="1">
      <alignment horizontal="right" vertical="center"/>
    </xf>
    <xf numFmtId="0" fontId="38" fillId="0" borderId="0" xfId="0" applyFont="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xf numFmtId="0" fontId="2" fillId="0" borderId="0" xfId="0" applyFont="1" applyAlignment="1">
      <alignment vertical="center"/>
    </xf>
    <xf numFmtId="0" fontId="6" fillId="3" borderId="12" xfId="0" applyFont="1" applyFill="1" applyBorder="1" applyProtection="1">
      <alignment vertical="center"/>
      <protection locked="0"/>
    </xf>
    <xf numFmtId="0" fontId="6" fillId="3" borderId="1" xfId="0" applyFont="1" applyFill="1" applyBorder="1" applyProtection="1">
      <alignment vertical="center"/>
      <protection locked="0"/>
    </xf>
    <xf numFmtId="49" fontId="6" fillId="3" borderId="12" xfId="0" applyNumberFormat="1" applyFont="1" applyFill="1" applyBorder="1" applyAlignment="1" applyProtection="1">
      <alignment horizontal="center" vertical="center"/>
      <protection locked="0"/>
    </xf>
    <xf numFmtId="0" fontId="9" fillId="0" borderId="0" xfId="0" applyFont="1" applyAlignment="1">
      <alignment horizontal="left" vertical="center" wrapText="1"/>
    </xf>
    <xf numFmtId="0" fontId="4" fillId="0" borderId="1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vertical="center" wrapText="1"/>
    </xf>
    <xf numFmtId="0" fontId="4" fillId="11" borderId="0" xfId="0" applyFont="1" applyFill="1" applyAlignment="1" applyProtection="1">
      <alignment horizontal="left" vertical="center" wrapText="1"/>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0"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4" fillId="11" borderId="10" xfId="0" applyFont="1" applyFill="1" applyBorder="1" applyAlignment="1" applyProtection="1">
      <alignment horizontal="left" vertical="center"/>
      <protection locked="0"/>
    </xf>
    <xf numFmtId="0" fontId="4" fillId="11" borderId="4" xfId="0" applyFont="1" applyFill="1" applyBorder="1" applyAlignment="1" applyProtection="1">
      <alignment horizontal="left" vertical="center"/>
      <protection locked="0"/>
    </xf>
    <xf numFmtId="0" fontId="4" fillId="11" borderId="6" xfId="0" applyFont="1" applyFill="1" applyBorder="1" applyAlignment="1" applyProtection="1">
      <alignment horizontal="left" vertical="center"/>
      <protection locked="0"/>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69" xfId="0" applyFont="1" applyBorder="1" applyAlignment="1">
      <alignment horizontal="center" vertical="center"/>
    </xf>
    <xf numFmtId="0" fontId="6" fillId="0" borderId="67"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69" xfId="0" applyFont="1" applyBorder="1" applyAlignment="1">
      <alignment horizontal="right" vertical="center" shrinkToFit="1"/>
    </xf>
    <xf numFmtId="0" fontId="4" fillId="0" borderId="66" xfId="0" applyFont="1" applyBorder="1" applyAlignment="1">
      <alignment horizontal="center" vertical="center"/>
    </xf>
    <xf numFmtId="0" fontId="4" fillId="0" borderId="36" xfId="0" applyFont="1" applyBorder="1" applyAlignment="1">
      <alignment horizontal="center" vertical="center"/>
    </xf>
    <xf numFmtId="0" fontId="4" fillId="0" borderId="65" xfId="0" applyFont="1" applyBorder="1" applyAlignment="1">
      <alignment horizontal="center" vertical="center"/>
    </xf>
    <xf numFmtId="0" fontId="4" fillId="11" borderId="5" xfId="0" applyFont="1" applyFill="1" applyBorder="1" applyAlignment="1" applyProtection="1">
      <alignment horizontal="center" vertical="center"/>
      <protection locked="0"/>
    </xf>
    <xf numFmtId="0" fontId="4" fillId="11" borderId="0" xfId="0" applyFont="1" applyFill="1" applyAlignment="1" applyProtection="1">
      <alignment horizontal="center" vertical="center"/>
      <protection locked="0"/>
    </xf>
    <xf numFmtId="0" fontId="4" fillId="11" borderId="9"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65" xfId="0" applyFont="1" applyBorder="1" applyAlignment="1">
      <alignment horizontal="center" vertical="center" shrinkToFit="1"/>
    </xf>
    <xf numFmtId="0" fontId="6" fillId="0" borderId="5" xfId="0" applyFont="1" applyBorder="1" applyAlignment="1">
      <alignment horizontal="right" vertical="center" shrinkToFit="1"/>
    </xf>
    <xf numFmtId="0" fontId="6" fillId="0" borderId="0" xfId="0" applyFont="1" applyAlignment="1">
      <alignment horizontal="right" vertical="center" shrinkToFit="1"/>
    </xf>
    <xf numFmtId="0" fontId="6" fillId="0" borderId="9" xfId="0" applyFont="1" applyBorder="1" applyAlignment="1">
      <alignment horizontal="right" vertical="center" shrinkToFit="1"/>
    </xf>
    <xf numFmtId="0" fontId="4" fillId="0" borderId="37"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4" fillId="11" borderId="56" xfId="0" applyFont="1" applyFill="1" applyBorder="1" applyAlignment="1" applyProtection="1">
      <alignment horizontal="center" vertical="center"/>
      <protection locked="0"/>
    </xf>
    <xf numFmtId="0" fontId="4" fillId="11" borderId="57" xfId="0" applyFont="1" applyFill="1" applyBorder="1" applyAlignment="1" applyProtection="1">
      <alignment horizontal="center" vertical="center"/>
      <protection locked="0"/>
    </xf>
    <xf numFmtId="0" fontId="4" fillId="11" borderId="58" xfId="0" applyFont="1" applyFill="1" applyBorder="1" applyAlignment="1" applyProtection="1">
      <alignment horizontal="center" vertical="center"/>
      <protection locked="0"/>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6" fillId="0" borderId="56" xfId="0" applyFont="1" applyBorder="1" applyAlignment="1">
      <alignment horizontal="right" vertical="center" shrinkToFit="1"/>
    </xf>
    <xf numFmtId="0" fontId="6" fillId="0" borderId="57" xfId="0" applyFont="1" applyBorder="1" applyAlignment="1">
      <alignment horizontal="right" vertical="center" shrinkToFit="1"/>
    </xf>
    <xf numFmtId="0" fontId="6" fillId="0" borderId="58" xfId="0" applyFont="1" applyBorder="1" applyAlignment="1">
      <alignment horizontal="right" vertical="center" shrinkToFit="1"/>
    </xf>
    <xf numFmtId="0" fontId="4" fillId="0" borderId="11"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Alignment="1">
      <alignment horizontal="right" vertical="center"/>
    </xf>
    <xf numFmtId="0" fontId="46" fillId="0" borderId="0" xfId="0" applyFont="1" applyFill="1" applyAlignment="1" applyProtection="1">
      <alignment horizontal="center" vertical="center"/>
      <protection locked="0"/>
    </xf>
    <xf numFmtId="0" fontId="17" fillId="0" borderId="0" xfId="0" applyFont="1" applyProtection="1">
      <alignment vertical="center"/>
    </xf>
    <xf numFmtId="178" fontId="12" fillId="0" borderId="72" xfId="0" applyNumberFormat="1" applyFont="1" applyBorder="1" applyAlignment="1" applyProtection="1">
      <alignment horizontal="center" vertical="center"/>
    </xf>
    <xf numFmtId="178" fontId="12" fillId="0" borderId="74" xfId="0" applyNumberFormat="1" applyFont="1" applyBorder="1" applyAlignment="1" applyProtection="1">
      <alignment horizontal="center" vertical="center"/>
    </xf>
    <xf numFmtId="0" fontId="12" fillId="0" borderId="28" xfId="0" applyFont="1" applyBorder="1" applyAlignment="1" applyProtection="1">
      <alignment horizontal="center" vertical="center"/>
    </xf>
    <xf numFmtId="176" fontId="12" fillId="0" borderId="78" xfId="0" applyNumberFormat="1" applyFont="1" applyBorder="1" applyAlignment="1" applyProtection="1">
      <alignment horizontal="center" vertical="center"/>
    </xf>
    <xf numFmtId="176" fontId="12" fillId="0" borderId="79" xfId="0" applyNumberFormat="1" applyFont="1" applyBorder="1" applyAlignment="1" applyProtection="1">
      <alignment horizontal="center" vertical="center"/>
    </xf>
    <xf numFmtId="0" fontId="12" fillId="0" borderId="72" xfId="0" applyFont="1" applyBorder="1" applyAlignment="1" applyProtection="1">
      <alignment horizontal="center" vertical="center"/>
    </xf>
    <xf numFmtId="0" fontId="12" fillId="0" borderId="74" xfId="0" applyFont="1" applyBorder="1" applyAlignment="1" applyProtection="1">
      <alignment horizontal="center" vertical="center"/>
    </xf>
    <xf numFmtId="12" fontId="12" fillId="0" borderId="72" xfId="0" applyNumberFormat="1" applyFont="1" applyBorder="1" applyAlignment="1" applyProtection="1">
      <alignment horizontal="center" vertical="center"/>
    </xf>
    <xf numFmtId="12" fontId="12" fillId="0" borderId="74" xfId="0" applyNumberFormat="1"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6" xfId="0" applyFont="1" applyBorder="1" applyAlignment="1" applyProtection="1">
      <alignment horizontal="center" vertical="center"/>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0"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3" borderId="84" xfId="0" applyFont="1" applyFill="1" applyBorder="1" applyAlignment="1" applyProtection="1">
      <alignment horizontal="center" vertical="center"/>
      <protection locked="0"/>
    </xf>
    <xf numFmtId="0" fontId="4" fillId="3" borderId="85" xfId="0" applyFont="1" applyFill="1" applyBorder="1" applyAlignment="1" applyProtection="1">
      <alignment horizontal="center" vertical="center"/>
      <protection locked="0"/>
    </xf>
    <xf numFmtId="0" fontId="4" fillId="0" borderId="85" xfId="0" applyFont="1" applyBorder="1" applyAlignment="1">
      <alignment horizontal="right" vertical="center"/>
    </xf>
    <xf numFmtId="0" fontId="4" fillId="0" borderId="86" xfId="0" applyFont="1" applyBorder="1" applyAlignment="1">
      <alignment horizontal="right" vertical="center"/>
    </xf>
    <xf numFmtId="176" fontId="4" fillId="0" borderId="84" xfId="0" applyNumberFormat="1" applyFont="1" applyBorder="1" applyAlignment="1">
      <alignment horizontal="center" vertical="center"/>
    </xf>
    <xf numFmtId="176" fontId="4" fillId="0" borderId="85" xfId="0" applyNumberFormat="1" applyFont="1" applyBorder="1" applyAlignment="1">
      <alignment horizontal="center" vertical="center"/>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3" borderId="11" xfId="0" applyFont="1" applyFill="1" applyBorder="1" applyAlignment="1" applyProtection="1">
      <alignment horizontal="center" vertical="center"/>
      <protection locked="0"/>
    </xf>
    <xf numFmtId="0" fontId="4" fillId="0" borderId="7" xfId="0" applyFont="1" applyBorder="1" applyAlignment="1">
      <alignment horizontal="right" vertical="center"/>
    </xf>
    <xf numFmtId="0" fontId="4" fillId="0" borderId="8" xfId="0" applyFont="1" applyBorder="1" applyAlignment="1">
      <alignment horizontal="right" vertical="center"/>
    </xf>
    <xf numFmtId="176" fontId="4" fillId="0" borderId="11"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7" fillId="0" borderId="0" xfId="0" applyFont="1" applyFill="1" applyAlignment="1" applyProtection="1">
      <alignment horizontal="center" vertical="center"/>
      <protection locked="0"/>
    </xf>
    <xf numFmtId="176" fontId="12" fillId="0" borderId="95" xfId="0" applyNumberFormat="1" applyFont="1" applyBorder="1" applyAlignment="1" applyProtection="1">
      <alignment horizontal="center" vertical="center"/>
    </xf>
    <xf numFmtId="176" fontId="12" fillId="0" borderId="97" xfId="0" applyNumberFormat="1" applyFont="1" applyBorder="1" applyAlignment="1" applyProtection="1">
      <alignment horizontal="center" vertical="center"/>
    </xf>
    <xf numFmtId="176" fontId="12" fillId="0" borderId="99" xfId="0" applyNumberFormat="1" applyFont="1" applyBorder="1" applyAlignment="1" applyProtection="1">
      <alignment horizontal="center" vertical="center"/>
    </xf>
    <xf numFmtId="0" fontId="12" fillId="0" borderId="87" xfId="0" applyFont="1" applyBorder="1" applyAlignment="1" applyProtection="1">
      <alignment horizontal="center" vertical="center"/>
    </xf>
    <xf numFmtId="0" fontId="13" fillId="0" borderId="72"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4" xfId="0" applyFont="1" applyBorder="1" applyAlignment="1" applyProtection="1">
      <alignment horizontal="center" vertical="center"/>
    </xf>
    <xf numFmtId="12" fontId="13" fillId="0" borderId="72" xfId="0" applyNumberFormat="1" applyFont="1" applyBorder="1" applyAlignment="1" applyProtection="1">
      <alignment horizontal="center" vertical="center"/>
    </xf>
    <xf numFmtId="12" fontId="13" fillId="0" borderId="75" xfId="0" applyNumberFormat="1" applyFont="1" applyBorder="1" applyAlignment="1" applyProtection="1">
      <alignment horizontal="center" vertical="center"/>
    </xf>
    <xf numFmtId="12" fontId="13" fillId="0" borderId="74" xfId="0" applyNumberFormat="1" applyFont="1" applyBorder="1" applyAlignment="1" applyProtection="1">
      <alignment horizontal="center" vertical="center"/>
    </xf>
    <xf numFmtId="178" fontId="13" fillId="0" borderId="72" xfId="0" applyNumberFormat="1" applyFont="1" applyBorder="1" applyAlignment="1" applyProtection="1">
      <alignment horizontal="center" vertical="center"/>
    </xf>
    <xf numFmtId="178" fontId="13" fillId="0" borderId="75" xfId="0" applyNumberFormat="1" applyFont="1" applyBorder="1" applyAlignment="1" applyProtection="1">
      <alignment horizontal="center" vertical="center"/>
    </xf>
    <xf numFmtId="178" fontId="13" fillId="0" borderId="74" xfId="0" applyNumberFormat="1" applyFont="1" applyBorder="1" applyAlignment="1" applyProtection="1">
      <alignment horizontal="center" vertical="center"/>
    </xf>
    <xf numFmtId="0" fontId="17" fillId="0" borderId="0" xfId="0" applyFont="1" applyAlignment="1" applyProtection="1">
      <alignment horizontal="left" vertical="center"/>
    </xf>
    <xf numFmtId="0" fontId="17" fillId="0" borderId="4" xfId="0" applyFont="1" applyBorder="1" applyAlignment="1" applyProtection="1">
      <alignment horizontal="right" vertical="center"/>
    </xf>
    <xf numFmtId="0" fontId="17" fillId="0" borderId="4" xfId="0" applyFont="1" applyBorder="1" applyAlignment="1" applyProtection="1">
      <alignment horizontal="left" vertical="center"/>
    </xf>
    <xf numFmtId="0" fontId="13" fillId="0" borderId="77" xfId="0" applyFont="1" applyBorder="1" applyAlignment="1" applyProtection="1">
      <alignment horizontal="center" vertical="center"/>
    </xf>
    <xf numFmtId="0" fontId="13" fillId="0" borderId="90" xfId="0" applyFont="1" applyBorder="1" applyAlignment="1" applyProtection="1">
      <alignment horizontal="center" vertical="center"/>
    </xf>
    <xf numFmtId="12" fontId="13" fillId="0" borderId="77" xfId="0" applyNumberFormat="1" applyFont="1" applyBorder="1" applyAlignment="1" applyProtection="1">
      <alignment horizontal="center" vertical="center"/>
    </xf>
    <xf numFmtId="12" fontId="13" fillId="0" borderId="90" xfId="0" applyNumberFormat="1" applyFont="1" applyBorder="1" applyAlignment="1" applyProtection="1">
      <alignment horizontal="center" vertical="center"/>
    </xf>
    <xf numFmtId="178" fontId="13" fillId="0" borderId="77" xfId="0" applyNumberFormat="1" applyFont="1" applyBorder="1" applyAlignment="1" applyProtection="1">
      <alignment horizontal="center" vertical="center"/>
    </xf>
    <xf numFmtId="178" fontId="13" fillId="0" borderId="90" xfId="0" applyNumberFormat="1" applyFont="1" applyBorder="1" applyAlignment="1" applyProtection="1">
      <alignment horizontal="center" vertical="center"/>
    </xf>
    <xf numFmtId="0" fontId="12" fillId="0" borderId="94" xfId="0" applyFont="1" applyBorder="1" applyAlignment="1" applyProtection="1">
      <alignment horizontal="center" vertical="center"/>
    </xf>
    <xf numFmtId="0" fontId="12" fillId="0" borderId="96" xfId="0" applyFont="1" applyBorder="1" applyAlignment="1" applyProtection="1">
      <alignment horizontal="center" vertical="center"/>
    </xf>
    <xf numFmtId="0" fontId="12" fillId="0" borderId="67" xfId="0" applyFont="1" applyBorder="1" applyAlignment="1" applyProtection="1">
      <alignment horizontal="center" vertical="center"/>
    </xf>
    <xf numFmtId="0" fontId="17" fillId="0" borderId="0" xfId="0" applyFont="1" applyFill="1" applyAlignment="1" applyProtection="1">
      <alignment horizontal="left" vertical="center"/>
    </xf>
  </cellXfs>
  <cellStyles count="5">
    <cellStyle name="パーセント" xfId="1" builtinId="5"/>
    <cellStyle name="標準" xfId="0" builtinId="0"/>
    <cellStyle name="標準 2" xfId="2" xr:uid="{00000000-0005-0000-0000-000002000000}"/>
    <cellStyle name="標準 3" xfId="3" xr:uid="{6FD6C7EA-8026-48A9-9B50-858453F130E7}"/>
    <cellStyle name="標準 3 2" xfId="4" xr:uid="{CF768745-4864-41C1-8BA8-528C6428B1BF}"/>
  </cellStyles>
  <dxfs count="0"/>
  <tableStyles count="0" defaultTableStyle="TableStyleMedium2" defaultPivotStyle="PivotStyleLight16"/>
  <colors>
    <mruColors>
      <color rgb="FFFFFFCC"/>
      <color rgb="FFFFEFF5"/>
      <color rgb="FFE3EFF9"/>
      <color rgb="FFFFE5EE"/>
      <color rgb="FFFDE9DF"/>
      <color rgb="FFFFF5D9"/>
      <color rgb="FFFFE1EB"/>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95249</xdr:colOff>
      <xdr:row>12</xdr:row>
      <xdr:rowOff>104775</xdr:rowOff>
    </xdr:from>
    <xdr:to>
      <xdr:col>56</xdr:col>
      <xdr:colOff>28574</xdr:colOff>
      <xdr:row>14</xdr:row>
      <xdr:rowOff>266700</xdr:rowOff>
    </xdr:to>
    <xdr:sp macro="" textlink="">
      <xdr:nvSpPr>
        <xdr:cNvPr id="2" name="吹き出し: 角を丸めた四角形 1">
          <a:extLst>
            <a:ext uri="{FF2B5EF4-FFF2-40B4-BE49-F238E27FC236}">
              <a16:creationId xmlns:a16="http://schemas.microsoft.com/office/drawing/2014/main" id="{CE9DFCB4-D506-4311-979E-96C6D58566B7}"/>
            </a:ext>
          </a:extLst>
        </xdr:cNvPr>
        <xdr:cNvSpPr/>
      </xdr:nvSpPr>
      <xdr:spPr>
        <a:xfrm>
          <a:off x="7058024" y="3048000"/>
          <a:ext cx="1533525" cy="752475"/>
        </a:xfrm>
        <a:prstGeom prst="wedgeRoundRectCallout">
          <a:avLst>
            <a:gd name="adj1" fmla="val -64484"/>
            <a:gd name="adj2" fmla="val 3373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「開設日数内訳書」を作成すると自動で入力されます。</a:t>
          </a:r>
          <a:endParaRPr kumimoji="1" lang="en-US" altLang="ja-JP" sz="1100"/>
        </a:p>
      </xdr:txBody>
    </xdr:sp>
    <xdr:clientData/>
  </xdr:twoCellAnchor>
  <xdr:twoCellAnchor>
    <xdr:from>
      <xdr:col>49</xdr:col>
      <xdr:colOff>66675</xdr:colOff>
      <xdr:row>5</xdr:row>
      <xdr:rowOff>176212</xdr:rowOff>
    </xdr:from>
    <xdr:to>
      <xdr:col>56</xdr:col>
      <xdr:colOff>0</xdr:colOff>
      <xdr:row>8</xdr:row>
      <xdr:rowOff>71437</xdr:rowOff>
    </xdr:to>
    <xdr:sp macro="" textlink="">
      <xdr:nvSpPr>
        <xdr:cNvPr id="3" name="吹き出し: 角を丸めた四角形 2">
          <a:extLst>
            <a:ext uri="{FF2B5EF4-FFF2-40B4-BE49-F238E27FC236}">
              <a16:creationId xmlns:a16="http://schemas.microsoft.com/office/drawing/2014/main" id="{2B93A566-A20E-454D-85B1-8D4E7840FABE}"/>
            </a:ext>
          </a:extLst>
        </xdr:cNvPr>
        <xdr:cNvSpPr/>
      </xdr:nvSpPr>
      <xdr:spPr>
        <a:xfrm>
          <a:off x="7024688" y="1319212"/>
          <a:ext cx="1500187" cy="752475"/>
        </a:xfrm>
        <a:prstGeom prst="wedgeRoundRectCallout">
          <a:avLst>
            <a:gd name="adj1" fmla="val -62262"/>
            <a:gd name="adj2" fmla="val -1753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「利用児童数実績表」を作成すると自動で入力されます。</a:t>
          </a:r>
          <a:endParaRPr kumimoji="1" lang="en-US" altLang="ja-JP" sz="1100"/>
        </a:p>
      </xdr:txBody>
    </xdr:sp>
    <xdr:clientData/>
  </xdr:twoCellAnchor>
  <xdr:twoCellAnchor>
    <xdr:from>
      <xdr:col>49</xdr:col>
      <xdr:colOff>114300</xdr:colOff>
      <xdr:row>15</xdr:row>
      <xdr:rowOff>152400</xdr:rowOff>
    </xdr:from>
    <xdr:to>
      <xdr:col>57</xdr:col>
      <xdr:colOff>190500</xdr:colOff>
      <xdr:row>20</xdr:row>
      <xdr:rowOff>85725</xdr:rowOff>
    </xdr:to>
    <xdr:sp macro="" textlink="">
      <xdr:nvSpPr>
        <xdr:cNvPr id="4" name="吹き出し: 角を丸めた四角形 3">
          <a:extLst>
            <a:ext uri="{FF2B5EF4-FFF2-40B4-BE49-F238E27FC236}">
              <a16:creationId xmlns:a16="http://schemas.microsoft.com/office/drawing/2014/main" id="{AED6C91C-B06E-4473-A4C7-59990D1884B8}"/>
            </a:ext>
          </a:extLst>
        </xdr:cNvPr>
        <xdr:cNvSpPr/>
      </xdr:nvSpPr>
      <xdr:spPr>
        <a:xfrm>
          <a:off x="7077075" y="3981450"/>
          <a:ext cx="1905000" cy="99060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令和６年度の事業計画書と日数が異なる場合は，「開設日数変更理由書」を作成してください。</a:t>
          </a:r>
          <a:endParaRPr kumimoji="1" lang="en-US" altLang="ja-JP" sz="1100"/>
        </a:p>
      </xdr:txBody>
    </xdr:sp>
    <xdr:clientData/>
  </xdr:twoCellAnchor>
  <xdr:twoCellAnchor>
    <xdr:from>
      <xdr:col>49</xdr:col>
      <xdr:colOff>114300</xdr:colOff>
      <xdr:row>22</xdr:row>
      <xdr:rowOff>66675</xdr:rowOff>
    </xdr:from>
    <xdr:to>
      <xdr:col>57</xdr:col>
      <xdr:colOff>152400</xdr:colOff>
      <xdr:row>24</xdr:row>
      <xdr:rowOff>47625</xdr:rowOff>
    </xdr:to>
    <xdr:sp macro="" textlink="">
      <xdr:nvSpPr>
        <xdr:cNvPr id="5" name="吹き出し: 角を丸めた四角形 4">
          <a:extLst>
            <a:ext uri="{FF2B5EF4-FFF2-40B4-BE49-F238E27FC236}">
              <a16:creationId xmlns:a16="http://schemas.microsoft.com/office/drawing/2014/main" id="{77167F72-4B2E-4FEE-9395-F8762FF1E6F6}"/>
            </a:ext>
          </a:extLst>
        </xdr:cNvPr>
        <xdr:cNvSpPr/>
      </xdr:nvSpPr>
      <xdr:spPr>
        <a:xfrm>
          <a:off x="7077075" y="5362575"/>
          <a:ext cx="1866900" cy="57150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令和７年３月１日時点の職員配置を記入してください</a:t>
          </a:r>
          <a:endParaRPr kumimoji="1" lang="en-US" altLang="ja-JP" sz="1100"/>
        </a:p>
      </xdr:txBody>
    </xdr:sp>
    <xdr:clientData/>
  </xdr:twoCellAnchor>
  <xdr:twoCellAnchor>
    <xdr:from>
      <xdr:col>49</xdr:col>
      <xdr:colOff>57149</xdr:colOff>
      <xdr:row>0</xdr:row>
      <xdr:rowOff>157163</xdr:rowOff>
    </xdr:from>
    <xdr:to>
      <xdr:col>58</xdr:col>
      <xdr:colOff>95250</xdr:colOff>
      <xdr:row>4</xdr:row>
      <xdr:rowOff>52389</xdr:rowOff>
    </xdr:to>
    <xdr:sp macro="" textlink="">
      <xdr:nvSpPr>
        <xdr:cNvPr id="7" name="吹き出し: 角を丸めた四角形 6">
          <a:extLst>
            <a:ext uri="{FF2B5EF4-FFF2-40B4-BE49-F238E27FC236}">
              <a16:creationId xmlns:a16="http://schemas.microsoft.com/office/drawing/2014/main" id="{A5BB91FE-DE08-4EF3-A053-4B763D5326FF}"/>
            </a:ext>
          </a:extLst>
        </xdr:cNvPr>
        <xdr:cNvSpPr/>
      </xdr:nvSpPr>
      <xdr:spPr>
        <a:xfrm>
          <a:off x="7015162" y="157163"/>
          <a:ext cx="2052638" cy="809626"/>
        </a:xfrm>
        <a:prstGeom prst="wedgeRoundRectCallout">
          <a:avLst>
            <a:gd name="adj1" fmla="val -61467"/>
            <a:gd name="adj2" fmla="val -803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黄色セル：入力必須</a:t>
          </a:r>
          <a:endParaRPr kumimoji="1" lang="en-US" altLang="ja-JP" sz="1100"/>
        </a:p>
        <a:p>
          <a:pPr algn="l"/>
          <a:r>
            <a:rPr kumimoji="1" lang="ja-JP" altLang="en-US" sz="1100"/>
            <a:t>ピンクセル：該当クラブのみ入力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49</xdr:col>
      <xdr:colOff>66675</xdr:colOff>
      <xdr:row>25</xdr:row>
      <xdr:rowOff>209550</xdr:rowOff>
    </xdr:from>
    <xdr:to>
      <xdr:col>56</xdr:col>
      <xdr:colOff>142875</xdr:colOff>
      <xdr:row>28</xdr:row>
      <xdr:rowOff>238125</xdr:rowOff>
    </xdr:to>
    <xdr:sp macro="" textlink="">
      <xdr:nvSpPr>
        <xdr:cNvPr id="8" name="吹き出し: 角を丸めた四角形 7">
          <a:extLst>
            <a:ext uri="{FF2B5EF4-FFF2-40B4-BE49-F238E27FC236}">
              <a16:creationId xmlns:a16="http://schemas.microsoft.com/office/drawing/2014/main" id="{EE2CA181-0F43-4CE0-9C59-0388984F09D1}"/>
            </a:ext>
          </a:extLst>
        </xdr:cNvPr>
        <xdr:cNvSpPr/>
      </xdr:nvSpPr>
      <xdr:spPr>
        <a:xfrm>
          <a:off x="7029450" y="6400800"/>
          <a:ext cx="1676400" cy="74295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令和７年３月１日時点の放課後児童支援員の人数を記入してください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196252</xdr:colOff>
      <xdr:row>0</xdr:row>
      <xdr:rowOff>174563</xdr:rowOff>
    </xdr:from>
    <xdr:to>
      <xdr:col>27</xdr:col>
      <xdr:colOff>726918</xdr:colOff>
      <xdr:row>2</xdr:row>
      <xdr:rowOff>118074</xdr:rowOff>
    </xdr:to>
    <xdr:sp macro="" textlink="">
      <xdr:nvSpPr>
        <xdr:cNvPr id="2" name="吹き出し: 角を丸めた四角形 1">
          <a:extLst>
            <a:ext uri="{FF2B5EF4-FFF2-40B4-BE49-F238E27FC236}">
              <a16:creationId xmlns:a16="http://schemas.microsoft.com/office/drawing/2014/main" id="{1ED8CC17-9795-4616-949C-C83BCCE4AD91}"/>
            </a:ext>
          </a:extLst>
        </xdr:cNvPr>
        <xdr:cNvSpPr/>
      </xdr:nvSpPr>
      <xdr:spPr>
        <a:xfrm>
          <a:off x="10098480" y="174563"/>
          <a:ext cx="1280406" cy="697966"/>
        </a:xfrm>
        <a:prstGeom prst="wedgeRoundRectCallout">
          <a:avLst>
            <a:gd name="adj1" fmla="val -40832"/>
            <a:gd name="adj2" fmla="val 6935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色付きセルに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26</xdr:col>
      <xdr:colOff>287635</xdr:colOff>
      <xdr:row>3</xdr:row>
      <xdr:rowOff>287635</xdr:rowOff>
    </xdr:from>
    <xdr:to>
      <xdr:col>31</xdr:col>
      <xdr:colOff>320643</xdr:colOff>
      <xdr:row>9</xdr:row>
      <xdr:rowOff>235767</xdr:rowOff>
    </xdr:to>
    <xdr:sp macro="" textlink="">
      <xdr:nvSpPr>
        <xdr:cNvPr id="3" name="吹き出し: 角を丸めた四角形 2">
          <a:extLst>
            <a:ext uri="{FF2B5EF4-FFF2-40B4-BE49-F238E27FC236}">
              <a16:creationId xmlns:a16="http://schemas.microsoft.com/office/drawing/2014/main" id="{49188B60-C41F-4E00-8CBE-B55395D50EE5}"/>
            </a:ext>
          </a:extLst>
        </xdr:cNvPr>
        <xdr:cNvSpPr/>
      </xdr:nvSpPr>
      <xdr:spPr>
        <a:xfrm>
          <a:off x="10189863" y="1386311"/>
          <a:ext cx="3781709" cy="2013454"/>
        </a:xfrm>
        <a:prstGeom prst="wedgeRoundRectCallout">
          <a:avLst>
            <a:gd name="adj1" fmla="val -55304"/>
            <a:gd name="adj2" fmla="val -299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その他の利用児童数には，長期休業期間のみの受入などを実施しており，そのうち週の数日のみの利用者がいる場合，下記の計算方法で算出した人数を記入してください。</a:t>
          </a:r>
          <a:endParaRPr kumimoji="1" lang="en-US" altLang="ja-JP" sz="1100"/>
        </a:p>
        <a:p>
          <a:pPr algn="l"/>
          <a:endParaRPr kumimoji="1" lang="en-US" altLang="ja-JP" sz="1100"/>
        </a:p>
        <a:p>
          <a:pPr algn="l"/>
          <a:r>
            <a:rPr kumimoji="1" lang="ja-JP" altLang="en-US" sz="1100"/>
            <a:t>＜登録児童数</a:t>
          </a:r>
          <a:r>
            <a:rPr kumimoji="1" lang="en-US" altLang="ja-JP" sz="1100"/>
            <a:t>×</a:t>
          </a:r>
          <a:r>
            <a:rPr kumimoji="1" lang="ja-JP" altLang="en-US" sz="1100"/>
            <a:t>該当する利用日数の係数＝利用児童数＞</a:t>
          </a:r>
          <a:endParaRPr kumimoji="1" lang="en-US" altLang="ja-JP" sz="1100"/>
        </a:p>
        <a:p>
          <a:pPr algn="l"/>
          <a:r>
            <a:rPr kumimoji="1" lang="ja-JP" altLang="en-US" sz="1100"/>
            <a:t>　例）週</a:t>
          </a:r>
          <a:r>
            <a:rPr kumimoji="1" lang="en-US" altLang="ja-JP" sz="1100"/>
            <a:t>6</a:t>
          </a:r>
          <a:r>
            <a:rPr kumimoji="1" lang="ja-JP" altLang="en-US" sz="1100"/>
            <a:t>日利用</a:t>
          </a:r>
          <a:r>
            <a:rPr kumimoji="1" lang="en-US" altLang="ja-JP" sz="1100"/>
            <a:t>10</a:t>
          </a:r>
          <a:r>
            <a:rPr kumimoji="1" lang="ja-JP" altLang="en-US" sz="1100"/>
            <a:t>人，週</a:t>
          </a:r>
          <a:r>
            <a:rPr kumimoji="1" lang="en-US" altLang="ja-JP" sz="1100"/>
            <a:t>3</a:t>
          </a:r>
          <a:r>
            <a:rPr kumimoji="1" lang="ja-JP" altLang="en-US" sz="1100"/>
            <a:t>日利用</a:t>
          </a:r>
          <a:r>
            <a:rPr kumimoji="1" lang="en-US" altLang="ja-JP" sz="1100"/>
            <a:t>5</a:t>
          </a:r>
          <a:r>
            <a:rPr kumimoji="1" lang="ja-JP" altLang="en-US" sz="1100"/>
            <a:t>人の場合</a:t>
          </a:r>
          <a:endParaRPr kumimoji="1" lang="en-US" altLang="ja-JP" sz="1100"/>
        </a:p>
        <a:p>
          <a:pPr algn="l"/>
          <a:r>
            <a:rPr kumimoji="1" lang="ja-JP" altLang="en-US" sz="1100"/>
            <a:t>　　　 週</a:t>
          </a:r>
          <a:r>
            <a:rPr kumimoji="1" lang="en-US" altLang="ja-JP" sz="1100"/>
            <a:t>6</a:t>
          </a:r>
          <a:r>
            <a:rPr kumimoji="1" lang="ja-JP" altLang="en-US" sz="1100"/>
            <a:t>日→</a:t>
          </a:r>
          <a:r>
            <a:rPr kumimoji="1" lang="en-US" altLang="ja-JP" sz="1100"/>
            <a:t>10</a:t>
          </a:r>
          <a:r>
            <a:rPr kumimoji="1" lang="ja-JP" altLang="en-US" sz="1100"/>
            <a:t>人</a:t>
          </a:r>
          <a:endParaRPr kumimoji="1" lang="en-US" altLang="ja-JP" sz="1100"/>
        </a:p>
        <a:p>
          <a:pPr algn="l"/>
          <a:r>
            <a:rPr kumimoji="1" lang="ja-JP" altLang="en-US" sz="1100"/>
            <a:t>　　    週</a:t>
          </a:r>
          <a:r>
            <a:rPr kumimoji="1" lang="en-US" altLang="ja-JP" sz="1100"/>
            <a:t>3</a:t>
          </a:r>
          <a:r>
            <a:rPr kumimoji="1" lang="ja-JP" altLang="en-US" sz="1100"/>
            <a:t>日→</a:t>
          </a:r>
          <a:r>
            <a:rPr kumimoji="1" lang="en-US" altLang="ja-JP" sz="1100"/>
            <a:t>5</a:t>
          </a:r>
          <a:r>
            <a:rPr kumimoji="1" lang="ja-JP" altLang="en-US" sz="1100"/>
            <a:t>人</a:t>
          </a:r>
          <a:r>
            <a:rPr kumimoji="1" lang="en-US" altLang="ja-JP" sz="1100"/>
            <a:t>×3/6</a:t>
          </a:r>
          <a:r>
            <a:rPr kumimoji="1" lang="ja-JP" altLang="en-US" sz="1100"/>
            <a:t>日＝</a:t>
          </a:r>
          <a:r>
            <a:rPr kumimoji="1" lang="en-US" altLang="ja-JP" sz="1100"/>
            <a:t>2.5</a:t>
          </a:r>
          <a:r>
            <a:rPr kumimoji="1" lang="ja-JP" altLang="en-US" sz="1100"/>
            <a:t>人≒</a:t>
          </a:r>
          <a:r>
            <a:rPr kumimoji="1" lang="en-US" altLang="ja-JP" sz="1100"/>
            <a:t>3</a:t>
          </a:r>
          <a:r>
            <a:rPr kumimoji="1" lang="ja-JP" altLang="en-US" sz="1100"/>
            <a:t>人</a:t>
          </a:r>
          <a:endParaRPr kumimoji="1" lang="en-US" altLang="ja-JP" sz="1100"/>
        </a:p>
        <a:p>
          <a:pPr algn="l"/>
          <a:r>
            <a:rPr kumimoji="1" lang="ja-JP" altLang="en-US" sz="1100"/>
            <a:t>　　    </a:t>
          </a:r>
          <a:r>
            <a:rPr kumimoji="1" lang="en-US" altLang="ja-JP" sz="1100"/>
            <a:t>10</a:t>
          </a:r>
          <a:r>
            <a:rPr kumimoji="1" lang="ja-JP" altLang="en-US" sz="1100"/>
            <a:t>人</a:t>
          </a:r>
          <a:r>
            <a:rPr kumimoji="1" lang="en-US" altLang="ja-JP" sz="1100"/>
            <a:t>+3</a:t>
          </a:r>
          <a:r>
            <a:rPr kumimoji="1" lang="ja-JP" altLang="en-US" sz="1100"/>
            <a:t>人＝</a:t>
          </a:r>
          <a:r>
            <a:rPr kumimoji="1" lang="en-US" altLang="ja-JP" sz="1100" u="sng"/>
            <a:t>13</a:t>
          </a:r>
          <a:r>
            <a:rPr kumimoji="1" lang="ja-JP" altLang="en-US" sz="1100" u="sng"/>
            <a:t>人</a:t>
          </a:r>
          <a:endParaRPr kumimoji="1" lang="en-US" altLang="ja-JP" sz="1100" u="sng"/>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170089</xdr:colOff>
      <xdr:row>32</xdr:row>
      <xdr:rowOff>34019</xdr:rowOff>
    </xdr:from>
    <xdr:to>
      <xdr:col>42</xdr:col>
      <xdr:colOff>122464</xdr:colOff>
      <xdr:row>32</xdr:row>
      <xdr:rowOff>231324</xdr:rowOff>
    </xdr:to>
    <xdr:sp macro="" textlink="">
      <xdr:nvSpPr>
        <xdr:cNvPr id="2" name="右中かっこ 1">
          <a:extLst>
            <a:ext uri="{FF2B5EF4-FFF2-40B4-BE49-F238E27FC236}">
              <a16:creationId xmlns:a16="http://schemas.microsoft.com/office/drawing/2014/main" id="{871CFB1A-DF3D-479C-BBA7-53E4D1F743B2}"/>
            </a:ext>
          </a:extLst>
        </xdr:cNvPr>
        <xdr:cNvSpPr/>
      </xdr:nvSpPr>
      <xdr:spPr>
        <a:xfrm rot="5400000">
          <a:off x="14978062" y="8386083"/>
          <a:ext cx="187780" cy="15525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66675</xdr:colOff>
      <xdr:row>5</xdr:row>
      <xdr:rowOff>133350</xdr:rowOff>
    </xdr:from>
    <xdr:to>
      <xdr:col>55</xdr:col>
      <xdr:colOff>195261</xdr:colOff>
      <xdr:row>8</xdr:row>
      <xdr:rowOff>28575</xdr:rowOff>
    </xdr:to>
    <xdr:sp macro="" textlink="">
      <xdr:nvSpPr>
        <xdr:cNvPr id="2" name="吹き出し: 角を丸めた四角形 1">
          <a:extLst>
            <a:ext uri="{FF2B5EF4-FFF2-40B4-BE49-F238E27FC236}">
              <a16:creationId xmlns:a16="http://schemas.microsoft.com/office/drawing/2014/main" id="{9590B5A4-9E67-4FC0-A4F0-995CF9C20F2B}"/>
            </a:ext>
          </a:extLst>
        </xdr:cNvPr>
        <xdr:cNvSpPr/>
      </xdr:nvSpPr>
      <xdr:spPr>
        <a:xfrm>
          <a:off x="7024688" y="1381125"/>
          <a:ext cx="1471611" cy="752475"/>
        </a:xfrm>
        <a:prstGeom prst="wedgeRoundRectCallout">
          <a:avLst>
            <a:gd name="adj1" fmla="val -64484"/>
            <a:gd name="adj2" fmla="val 3373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「利用児童数実績表」を作成すると自動で入力されます。</a:t>
          </a:r>
          <a:endParaRPr kumimoji="1" lang="en-US" altLang="ja-JP" sz="1100"/>
        </a:p>
      </xdr:txBody>
    </xdr:sp>
    <xdr:clientData/>
  </xdr:twoCellAnchor>
  <xdr:twoCellAnchor>
    <xdr:from>
      <xdr:col>50</xdr:col>
      <xdr:colOff>9525</xdr:colOff>
      <xdr:row>22</xdr:row>
      <xdr:rowOff>276225</xdr:rowOff>
    </xdr:from>
    <xdr:to>
      <xdr:col>58</xdr:col>
      <xdr:colOff>47625</xdr:colOff>
      <xdr:row>27</xdr:row>
      <xdr:rowOff>114300</xdr:rowOff>
    </xdr:to>
    <xdr:sp macro="" textlink="">
      <xdr:nvSpPr>
        <xdr:cNvPr id="3" name="吹き出し: 角を丸めた四角形 2">
          <a:extLst>
            <a:ext uri="{FF2B5EF4-FFF2-40B4-BE49-F238E27FC236}">
              <a16:creationId xmlns:a16="http://schemas.microsoft.com/office/drawing/2014/main" id="{CF3F1179-5F79-4A65-B02B-480414D1F7BA}"/>
            </a:ext>
          </a:extLst>
        </xdr:cNvPr>
        <xdr:cNvSpPr/>
      </xdr:nvSpPr>
      <xdr:spPr>
        <a:xfrm>
          <a:off x="7200900" y="6238875"/>
          <a:ext cx="1866900" cy="99060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令和６年度の事業計画書と日数が異なる場合は，「開設日数変更理由書」を作成してください。</a:t>
          </a:r>
          <a:endParaRPr kumimoji="1" lang="en-US" altLang="ja-JP" sz="1100"/>
        </a:p>
      </xdr:txBody>
    </xdr:sp>
    <xdr:clientData/>
  </xdr:twoCellAnchor>
  <xdr:twoCellAnchor>
    <xdr:from>
      <xdr:col>49</xdr:col>
      <xdr:colOff>123824</xdr:colOff>
      <xdr:row>30</xdr:row>
      <xdr:rowOff>0</xdr:rowOff>
    </xdr:from>
    <xdr:to>
      <xdr:col>58</xdr:col>
      <xdr:colOff>19049</xdr:colOff>
      <xdr:row>32</xdr:row>
      <xdr:rowOff>152400</xdr:rowOff>
    </xdr:to>
    <xdr:sp macro="" textlink="">
      <xdr:nvSpPr>
        <xdr:cNvPr id="4" name="吹き出し: 角を丸めた四角形 3">
          <a:extLst>
            <a:ext uri="{FF2B5EF4-FFF2-40B4-BE49-F238E27FC236}">
              <a16:creationId xmlns:a16="http://schemas.microsoft.com/office/drawing/2014/main" id="{DAF56996-39AA-447B-9236-7AD5ED43C974}"/>
            </a:ext>
          </a:extLst>
        </xdr:cNvPr>
        <xdr:cNvSpPr/>
      </xdr:nvSpPr>
      <xdr:spPr>
        <a:xfrm>
          <a:off x="7086599" y="7696200"/>
          <a:ext cx="1952625" cy="74295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令和７年３月１日時点の職員配置を記入してください</a:t>
          </a:r>
          <a:endParaRPr kumimoji="1" lang="en-US" altLang="ja-JP" sz="1100"/>
        </a:p>
      </xdr:txBody>
    </xdr:sp>
    <xdr:clientData/>
  </xdr:twoCellAnchor>
  <xdr:twoCellAnchor>
    <xdr:from>
      <xdr:col>49</xdr:col>
      <xdr:colOff>109537</xdr:colOff>
      <xdr:row>0</xdr:row>
      <xdr:rowOff>300037</xdr:rowOff>
    </xdr:from>
    <xdr:to>
      <xdr:col>58</xdr:col>
      <xdr:colOff>147638</xdr:colOff>
      <xdr:row>4</xdr:row>
      <xdr:rowOff>90488</xdr:rowOff>
    </xdr:to>
    <xdr:sp macro="" textlink="">
      <xdr:nvSpPr>
        <xdr:cNvPr id="5" name="吹き出し: 角を丸めた四角形 4">
          <a:extLst>
            <a:ext uri="{FF2B5EF4-FFF2-40B4-BE49-F238E27FC236}">
              <a16:creationId xmlns:a16="http://schemas.microsoft.com/office/drawing/2014/main" id="{2AB15EDE-E173-4E4A-98AA-97BDAACB6E43}"/>
            </a:ext>
          </a:extLst>
        </xdr:cNvPr>
        <xdr:cNvSpPr/>
      </xdr:nvSpPr>
      <xdr:spPr>
        <a:xfrm>
          <a:off x="7067550" y="300037"/>
          <a:ext cx="2052638" cy="809626"/>
        </a:xfrm>
        <a:prstGeom prst="wedgeRoundRectCallout">
          <a:avLst>
            <a:gd name="adj1" fmla="val -63092"/>
            <a:gd name="adj2" fmla="val 3373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黄色セル：入力必須</a:t>
          </a:r>
          <a:endParaRPr kumimoji="1" lang="en-US" altLang="ja-JP" sz="1100"/>
        </a:p>
        <a:p>
          <a:pPr algn="l"/>
          <a:r>
            <a:rPr kumimoji="1" lang="ja-JP" altLang="en-US" sz="1100"/>
            <a:t>ピンクセル：該当クラブのみ入力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49</xdr:col>
      <xdr:colOff>123825</xdr:colOff>
      <xdr:row>37</xdr:row>
      <xdr:rowOff>238125</xdr:rowOff>
    </xdr:from>
    <xdr:to>
      <xdr:col>58</xdr:col>
      <xdr:colOff>19050</xdr:colOff>
      <xdr:row>41</xdr:row>
      <xdr:rowOff>19050</xdr:rowOff>
    </xdr:to>
    <xdr:sp macro="" textlink="">
      <xdr:nvSpPr>
        <xdr:cNvPr id="6" name="吹き出し: 角を丸めた四角形 5">
          <a:extLst>
            <a:ext uri="{FF2B5EF4-FFF2-40B4-BE49-F238E27FC236}">
              <a16:creationId xmlns:a16="http://schemas.microsoft.com/office/drawing/2014/main" id="{9E760554-F2AD-4433-B678-40DEA0727B10}"/>
            </a:ext>
          </a:extLst>
        </xdr:cNvPr>
        <xdr:cNvSpPr/>
      </xdr:nvSpPr>
      <xdr:spPr>
        <a:xfrm>
          <a:off x="7086600" y="9810750"/>
          <a:ext cx="1952625" cy="74295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令和７年３月１日時点の放課後児童支援員の人数を記入してください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376237</xdr:colOff>
      <xdr:row>0</xdr:row>
      <xdr:rowOff>142875</xdr:rowOff>
    </xdr:from>
    <xdr:to>
      <xdr:col>29</xdr:col>
      <xdr:colOff>80962</xdr:colOff>
      <xdr:row>2</xdr:row>
      <xdr:rowOff>190500</xdr:rowOff>
    </xdr:to>
    <xdr:sp macro="" textlink="">
      <xdr:nvSpPr>
        <xdr:cNvPr id="2" name="吹き出し: 角を丸めた四角形 1">
          <a:extLst>
            <a:ext uri="{FF2B5EF4-FFF2-40B4-BE49-F238E27FC236}">
              <a16:creationId xmlns:a16="http://schemas.microsoft.com/office/drawing/2014/main" id="{8C4EF095-9F3F-44CE-A329-7322C9478D14}"/>
            </a:ext>
          </a:extLst>
        </xdr:cNvPr>
        <xdr:cNvSpPr/>
      </xdr:nvSpPr>
      <xdr:spPr>
        <a:xfrm>
          <a:off x="10420350" y="142875"/>
          <a:ext cx="1200150" cy="647700"/>
        </a:xfrm>
        <a:prstGeom prst="wedgeRoundRectCallout">
          <a:avLst>
            <a:gd name="adj1" fmla="val -72970"/>
            <a:gd name="adj2" fmla="val 4305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色付きセルに</a:t>
          </a:r>
          <a:endParaRPr kumimoji="1" lang="en-US" altLang="ja-JP" sz="1100"/>
        </a:p>
        <a:p>
          <a:pPr algn="l"/>
          <a:r>
            <a:rPr kumimoji="1" lang="ja-JP" altLang="en-US" sz="1100"/>
            <a:t>入力してください。</a:t>
          </a:r>
        </a:p>
      </xdr:txBody>
    </xdr:sp>
    <xdr:clientData/>
  </xdr:twoCellAnchor>
  <xdr:twoCellAnchor>
    <xdr:from>
      <xdr:col>27</xdr:col>
      <xdr:colOff>295274</xdr:colOff>
      <xdr:row>5</xdr:row>
      <xdr:rowOff>4763</xdr:rowOff>
    </xdr:from>
    <xdr:to>
      <xdr:col>32</xdr:col>
      <xdr:colOff>338421</xdr:colOff>
      <xdr:row>13</xdr:row>
      <xdr:rowOff>113217</xdr:rowOff>
    </xdr:to>
    <xdr:sp macro="" textlink="">
      <xdr:nvSpPr>
        <xdr:cNvPr id="3" name="吹き出し: 角を丸めた四角形 2">
          <a:extLst>
            <a:ext uri="{FF2B5EF4-FFF2-40B4-BE49-F238E27FC236}">
              <a16:creationId xmlns:a16="http://schemas.microsoft.com/office/drawing/2014/main" id="{FD51107E-85AC-4A3E-BD9E-348D87365EC4}"/>
            </a:ext>
          </a:extLst>
        </xdr:cNvPr>
        <xdr:cNvSpPr/>
      </xdr:nvSpPr>
      <xdr:spPr>
        <a:xfrm>
          <a:off x="10339387" y="1423988"/>
          <a:ext cx="3781709" cy="2013454"/>
        </a:xfrm>
        <a:prstGeom prst="wedgeRoundRectCallout">
          <a:avLst>
            <a:gd name="adj1" fmla="val -55304"/>
            <a:gd name="adj2" fmla="val -299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その他の利用児童数には，長期休業期間のみの受入などを実施しており，そのうち週の数日のみの利用者がいる場合，下記の計算方法で算出した人数を記入してください。</a:t>
          </a:r>
          <a:endParaRPr kumimoji="1" lang="en-US" altLang="ja-JP" sz="1100"/>
        </a:p>
        <a:p>
          <a:pPr algn="l"/>
          <a:endParaRPr kumimoji="1" lang="en-US" altLang="ja-JP" sz="1100"/>
        </a:p>
        <a:p>
          <a:pPr algn="l"/>
          <a:r>
            <a:rPr kumimoji="1" lang="ja-JP" altLang="en-US" sz="1100"/>
            <a:t>＜登録児童数</a:t>
          </a:r>
          <a:r>
            <a:rPr kumimoji="1" lang="en-US" altLang="ja-JP" sz="1100"/>
            <a:t>×</a:t>
          </a:r>
          <a:r>
            <a:rPr kumimoji="1" lang="ja-JP" altLang="en-US" sz="1100"/>
            <a:t>該当する利用日数の係数＝利用児童数＞</a:t>
          </a:r>
          <a:endParaRPr kumimoji="1" lang="en-US" altLang="ja-JP" sz="1100"/>
        </a:p>
        <a:p>
          <a:pPr algn="l"/>
          <a:r>
            <a:rPr kumimoji="1" lang="ja-JP" altLang="en-US" sz="1100"/>
            <a:t>　例）週</a:t>
          </a:r>
          <a:r>
            <a:rPr kumimoji="1" lang="en-US" altLang="ja-JP" sz="1100"/>
            <a:t>6</a:t>
          </a:r>
          <a:r>
            <a:rPr kumimoji="1" lang="ja-JP" altLang="en-US" sz="1100"/>
            <a:t>日利用</a:t>
          </a:r>
          <a:r>
            <a:rPr kumimoji="1" lang="en-US" altLang="ja-JP" sz="1100"/>
            <a:t>10</a:t>
          </a:r>
          <a:r>
            <a:rPr kumimoji="1" lang="ja-JP" altLang="en-US" sz="1100"/>
            <a:t>人，週</a:t>
          </a:r>
          <a:r>
            <a:rPr kumimoji="1" lang="en-US" altLang="ja-JP" sz="1100"/>
            <a:t>3</a:t>
          </a:r>
          <a:r>
            <a:rPr kumimoji="1" lang="ja-JP" altLang="en-US" sz="1100"/>
            <a:t>日利用</a:t>
          </a:r>
          <a:r>
            <a:rPr kumimoji="1" lang="en-US" altLang="ja-JP" sz="1100"/>
            <a:t>5</a:t>
          </a:r>
          <a:r>
            <a:rPr kumimoji="1" lang="ja-JP" altLang="en-US" sz="1100"/>
            <a:t>人の場合</a:t>
          </a:r>
          <a:endParaRPr kumimoji="1" lang="en-US" altLang="ja-JP" sz="1100"/>
        </a:p>
        <a:p>
          <a:pPr algn="l"/>
          <a:r>
            <a:rPr kumimoji="1" lang="ja-JP" altLang="en-US" sz="1100"/>
            <a:t>　　　 週</a:t>
          </a:r>
          <a:r>
            <a:rPr kumimoji="1" lang="en-US" altLang="ja-JP" sz="1100"/>
            <a:t>6</a:t>
          </a:r>
          <a:r>
            <a:rPr kumimoji="1" lang="ja-JP" altLang="en-US" sz="1100"/>
            <a:t>日→</a:t>
          </a:r>
          <a:r>
            <a:rPr kumimoji="1" lang="en-US" altLang="ja-JP" sz="1100"/>
            <a:t>10</a:t>
          </a:r>
          <a:r>
            <a:rPr kumimoji="1" lang="ja-JP" altLang="en-US" sz="1100"/>
            <a:t>人</a:t>
          </a:r>
          <a:endParaRPr kumimoji="1" lang="en-US" altLang="ja-JP" sz="1100"/>
        </a:p>
        <a:p>
          <a:pPr algn="l"/>
          <a:r>
            <a:rPr kumimoji="1" lang="ja-JP" altLang="en-US" sz="1100"/>
            <a:t>　　    週</a:t>
          </a:r>
          <a:r>
            <a:rPr kumimoji="1" lang="en-US" altLang="ja-JP" sz="1100"/>
            <a:t>3</a:t>
          </a:r>
          <a:r>
            <a:rPr kumimoji="1" lang="ja-JP" altLang="en-US" sz="1100"/>
            <a:t>日→</a:t>
          </a:r>
          <a:r>
            <a:rPr kumimoji="1" lang="en-US" altLang="ja-JP" sz="1100"/>
            <a:t>5</a:t>
          </a:r>
          <a:r>
            <a:rPr kumimoji="1" lang="ja-JP" altLang="en-US" sz="1100"/>
            <a:t>人</a:t>
          </a:r>
          <a:r>
            <a:rPr kumimoji="1" lang="en-US" altLang="ja-JP" sz="1100"/>
            <a:t>×3/6</a:t>
          </a:r>
          <a:r>
            <a:rPr kumimoji="1" lang="ja-JP" altLang="en-US" sz="1100"/>
            <a:t>日＝</a:t>
          </a:r>
          <a:r>
            <a:rPr kumimoji="1" lang="en-US" altLang="ja-JP" sz="1100"/>
            <a:t>2.5</a:t>
          </a:r>
          <a:r>
            <a:rPr kumimoji="1" lang="ja-JP" altLang="en-US" sz="1100"/>
            <a:t>人≒</a:t>
          </a:r>
          <a:r>
            <a:rPr kumimoji="1" lang="en-US" altLang="ja-JP" sz="1100"/>
            <a:t>3</a:t>
          </a:r>
          <a:r>
            <a:rPr kumimoji="1" lang="ja-JP" altLang="en-US" sz="1100"/>
            <a:t>人</a:t>
          </a:r>
          <a:endParaRPr kumimoji="1" lang="en-US" altLang="ja-JP" sz="1100"/>
        </a:p>
        <a:p>
          <a:pPr algn="l"/>
          <a:r>
            <a:rPr kumimoji="1" lang="ja-JP" altLang="en-US" sz="1100"/>
            <a:t>　　    </a:t>
          </a:r>
          <a:r>
            <a:rPr kumimoji="1" lang="en-US" altLang="ja-JP" sz="1100"/>
            <a:t>10</a:t>
          </a:r>
          <a:r>
            <a:rPr kumimoji="1" lang="ja-JP" altLang="en-US" sz="1100"/>
            <a:t>人</a:t>
          </a:r>
          <a:r>
            <a:rPr kumimoji="1" lang="en-US" altLang="ja-JP" sz="1100"/>
            <a:t>+3</a:t>
          </a:r>
          <a:r>
            <a:rPr kumimoji="1" lang="ja-JP" altLang="en-US" sz="1100"/>
            <a:t>人＝</a:t>
          </a:r>
          <a:r>
            <a:rPr kumimoji="1" lang="en-US" altLang="ja-JP" sz="1100" u="sng"/>
            <a:t>13</a:t>
          </a:r>
          <a:r>
            <a:rPr kumimoji="1" lang="ja-JP" altLang="en-US" sz="1100" u="sng"/>
            <a:t>人</a:t>
          </a:r>
          <a:endParaRPr kumimoji="1" lang="en-US" altLang="ja-JP" sz="1100"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28575</xdr:colOff>
      <xdr:row>8</xdr:row>
      <xdr:rowOff>171450</xdr:rowOff>
    </xdr:from>
    <xdr:to>
      <xdr:col>56</xdr:col>
      <xdr:colOff>161924</xdr:colOff>
      <xdr:row>11</xdr:row>
      <xdr:rowOff>66675</xdr:rowOff>
    </xdr:to>
    <xdr:sp macro="" textlink="">
      <xdr:nvSpPr>
        <xdr:cNvPr id="2" name="吹き出し: 角を丸めた四角形 1">
          <a:extLst>
            <a:ext uri="{FF2B5EF4-FFF2-40B4-BE49-F238E27FC236}">
              <a16:creationId xmlns:a16="http://schemas.microsoft.com/office/drawing/2014/main" id="{1F59E73C-41CE-4A3E-8508-8127C28DB0F8}"/>
            </a:ext>
          </a:extLst>
        </xdr:cNvPr>
        <xdr:cNvSpPr/>
      </xdr:nvSpPr>
      <xdr:spPr>
        <a:xfrm>
          <a:off x="7219950" y="2276475"/>
          <a:ext cx="1504949" cy="752475"/>
        </a:xfrm>
        <a:prstGeom prst="wedgeRoundRectCallout">
          <a:avLst>
            <a:gd name="adj1" fmla="val -66383"/>
            <a:gd name="adj2" fmla="val 2107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「利用児童数実績表」を作成すると自動で入力されます。</a:t>
          </a:r>
          <a:endParaRPr kumimoji="1" lang="en-US" altLang="ja-JP" sz="1100"/>
        </a:p>
      </xdr:txBody>
    </xdr:sp>
    <xdr:clientData/>
  </xdr:twoCellAnchor>
  <xdr:twoCellAnchor>
    <xdr:from>
      <xdr:col>50</xdr:col>
      <xdr:colOff>0</xdr:colOff>
      <xdr:row>29</xdr:row>
      <xdr:rowOff>0</xdr:rowOff>
    </xdr:from>
    <xdr:to>
      <xdr:col>58</xdr:col>
      <xdr:colOff>38100</xdr:colOff>
      <xdr:row>33</xdr:row>
      <xdr:rowOff>133350</xdr:rowOff>
    </xdr:to>
    <xdr:sp macro="" textlink="">
      <xdr:nvSpPr>
        <xdr:cNvPr id="3" name="吹き出し: 角を丸めた四角形 2">
          <a:extLst>
            <a:ext uri="{FF2B5EF4-FFF2-40B4-BE49-F238E27FC236}">
              <a16:creationId xmlns:a16="http://schemas.microsoft.com/office/drawing/2014/main" id="{A0FAC2C1-FD36-4434-BBE5-626357D4DE0E}"/>
            </a:ext>
          </a:extLst>
        </xdr:cNvPr>
        <xdr:cNvSpPr/>
      </xdr:nvSpPr>
      <xdr:spPr>
        <a:xfrm>
          <a:off x="7191375" y="8010525"/>
          <a:ext cx="1866900" cy="99060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令和６年度の事業計画書と日数が異なる場合は，「開設日数変更理由書」を作成してください。</a:t>
          </a:r>
          <a:endParaRPr kumimoji="1" lang="en-US" altLang="ja-JP" sz="1100"/>
        </a:p>
      </xdr:txBody>
    </xdr:sp>
    <xdr:clientData/>
  </xdr:twoCellAnchor>
  <xdr:twoCellAnchor>
    <xdr:from>
      <xdr:col>49</xdr:col>
      <xdr:colOff>190500</xdr:colOff>
      <xdr:row>39</xdr:row>
      <xdr:rowOff>0</xdr:rowOff>
    </xdr:from>
    <xdr:to>
      <xdr:col>58</xdr:col>
      <xdr:colOff>76200</xdr:colOff>
      <xdr:row>42</xdr:row>
      <xdr:rowOff>66675</xdr:rowOff>
    </xdr:to>
    <xdr:sp macro="" textlink="">
      <xdr:nvSpPr>
        <xdr:cNvPr id="4" name="吹き出し: 角を丸めた四角形 3">
          <a:extLst>
            <a:ext uri="{FF2B5EF4-FFF2-40B4-BE49-F238E27FC236}">
              <a16:creationId xmlns:a16="http://schemas.microsoft.com/office/drawing/2014/main" id="{681BC0A7-F48D-4EAB-B7B7-E318A887EB23}"/>
            </a:ext>
          </a:extLst>
        </xdr:cNvPr>
        <xdr:cNvSpPr/>
      </xdr:nvSpPr>
      <xdr:spPr>
        <a:xfrm>
          <a:off x="7153275" y="10344150"/>
          <a:ext cx="1943100" cy="74295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令和７年３月１日時点の職員配置を記入してください</a:t>
          </a:r>
          <a:endParaRPr kumimoji="1" lang="en-US" altLang="ja-JP" sz="1100"/>
        </a:p>
      </xdr:txBody>
    </xdr:sp>
    <xdr:clientData/>
  </xdr:twoCellAnchor>
  <xdr:twoCellAnchor>
    <xdr:from>
      <xdr:col>49</xdr:col>
      <xdr:colOff>123825</xdr:colOff>
      <xdr:row>1</xdr:row>
      <xdr:rowOff>0</xdr:rowOff>
    </xdr:from>
    <xdr:to>
      <xdr:col>58</xdr:col>
      <xdr:colOff>161926</xdr:colOff>
      <xdr:row>4</xdr:row>
      <xdr:rowOff>95251</xdr:rowOff>
    </xdr:to>
    <xdr:sp macro="" textlink="">
      <xdr:nvSpPr>
        <xdr:cNvPr id="5" name="吹き出し: 角を丸めた四角形 4">
          <a:extLst>
            <a:ext uri="{FF2B5EF4-FFF2-40B4-BE49-F238E27FC236}">
              <a16:creationId xmlns:a16="http://schemas.microsoft.com/office/drawing/2014/main" id="{C76539FD-BB24-4BF9-A762-19DFDFC0B05F}"/>
            </a:ext>
          </a:extLst>
        </xdr:cNvPr>
        <xdr:cNvSpPr/>
      </xdr:nvSpPr>
      <xdr:spPr>
        <a:xfrm>
          <a:off x="7086600" y="304800"/>
          <a:ext cx="2095501" cy="809626"/>
        </a:xfrm>
        <a:prstGeom prst="wedgeRoundRectCallout">
          <a:avLst>
            <a:gd name="adj1" fmla="val -63092"/>
            <a:gd name="adj2" fmla="val 12557"/>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黄色セル：入力必須</a:t>
          </a:r>
          <a:endParaRPr kumimoji="1" lang="en-US" altLang="ja-JP" sz="1100"/>
        </a:p>
        <a:p>
          <a:pPr algn="l"/>
          <a:r>
            <a:rPr kumimoji="1" lang="ja-JP" altLang="en-US" sz="1100"/>
            <a:t>ピンクセル：該当クラブのみ入力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49</xdr:col>
      <xdr:colOff>180975</xdr:colOff>
      <xdr:row>47</xdr:row>
      <xdr:rowOff>257175</xdr:rowOff>
    </xdr:from>
    <xdr:to>
      <xdr:col>58</xdr:col>
      <xdr:colOff>66675</xdr:colOff>
      <xdr:row>51</xdr:row>
      <xdr:rowOff>38100</xdr:rowOff>
    </xdr:to>
    <xdr:sp macro="" textlink="">
      <xdr:nvSpPr>
        <xdr:cNvPr id="6" name="吹き出し: 角を丸めた四角形 5">
          <a:extLst>
            <a:ext uri="{FF2B5EF4-FFF2-40B4-BE49-F238E27FC236}">
              <a16:creationId xmlns:a16="http://schemas.microsoft.com/office/drawing/2014/main" id="{257F559B-5250-4A29-85F4-8BDE641D8A65}"/>
            </a:ext>
          </a:extLst>
        </xdr:cNvPr>
        <xdr:cNvSpPr/>
      </xdr:nvSpPr>
      <xdr:spPr>
        <a:xfrm>
          <a:off x="7143750" y="12582525"/>
          <a:ext cx="1943100" cy="742950"/>
        </a:xfrm>
        <a:prstGeom prst="wedgeRoundRectCallout">
          <a:avLst>
            <a:gd name="adj1" fmla="val -64226"/>
            <a:gd name="adj2" fmla="val -167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令和７年３月１日時点の放課後児童支援員の人数を記入してください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393700</xdr:colOff>
      <xdr:row>0</xdr:row>
      <xdr:rowOff>114829</xdr:rowOff>
    </xdr:from>
    <xdr:to>
      <xdr:col>29</xdr:col>
      <xdr:colOff>166688</xdr:colOff>
      <xdr:row>2</xdr:row>
      <xdr:rowOff>212725</xdr:rowOff>
    </xdr:to>
    <xdr:sp macro="" textlink="">
      <xdr:nvSpPr>
        <xdr:cNvPr id="2" name="吹き出し: 角を丸めた四角形 1">
          <a:extLst>
            <a:ext uri="{FF2B5EF4-FFF2-40B4-BE49-F238E27FC236}">
              <a16:creationId xmlns:a16="http://schemas.microsoft.com/office/drawing/2014/main" id="{ADF9AC93-C548-4150-9266-D2E31B581A72}"/>
            </a:ext>
          </a:extLst>
        </xdr:cNvPr>
        <xdr:cNvSpPr/>
      </xdr:nvSpPr>
      <xdr:spPr>
        <a:xfrm>
          <a:off x="12452350" y="114829"/>
          <a:ext cx="1268413" cy="726546"/>
        </a:xfrm>
        <a:prstGeom prst="wedgeRoundRectCallout">
          <a:avLst>
            <a:gd name="adj1" fmla="val -69063"/>
            <a:gd name="adj2" fmla="val 4398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色付きセルに</a:t>
          </a:r>
          <a:endParaRPr kumimoji="1" lang="en-US" altLang="ja-JP" sz="1100"/>
        </a:p>
        <a:p>
          <a:pPr algn="l"/>
          <a:r>
            <a:rPr kumimoji="1" lang="ja-JP" altLang="en-US" sz="1100"/>
            <a:t>入力してください。</a:t>
          </a:r>
        </a:p>
      </xdr:txBody>
    </xdr:sp>
    <xdr:clientData/>
  </xdr:twoCellAnchor>
  <xdr:twoCellAnchor>
    <xdr:from>
      <xdr:col>27</xdr:col>
      <xdr:colOff>338138</xdr:colOff>
      <xdr:row>5</xdr:row>
      <xdr:rowOff>219076</xdr:rowOff>
    </xdr:from>
    <xdr:to>
      <xdr:col>32</xdr:col>
      <xdr:colOff>381284</xdr:colOff>
      <xdr:row>14</xdr:row>
      <xdr:rowOff>132267</xdr:rowOff>
    </xdr:to>
    <xdr:sp macro="" textlink="">
      <xdr:nvSpPr>
        <xdr:cNvPr id="3" name="吹き出し: 角を丸めた四角形 2">
          <a:extLst>
            <a:ext uri="{FF2B5EF4-FFF2-40B4-BE49-F238E27FC236}">
              <a16:creationId xmlns:a16="http://schemas.microsoft.com/office/drawing/2014/main" id="{DDF92824-F813-4B3B-8A6F-98CA252FC8B1}"/>
            </a:ext>
          </a:extLst>
        </xdr:cNvPr>
        <xdr:cNvSpPr/>
      </xdr:nvSpPr>
      <xdr:spPr>
        <a:xfrm>
          <a:off x="12396788" y="1657351"/>
          <a:ext cx="3781709" cy="2013454"/>
        </a:xfrm>
        <a:prstGeom prst="wedgeRoundRectCallout">
          <a:avLst>
            <a:gd name="adj1" fmla="val -55304"/>
            <a:gd name="adj2" fmla="val -299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nchorCtr="0"/>
        <a:lstStyle/>
        <a:p>
          <a:pPr algn="l"/>
          <a:r>
            <a:rPr kumimoji="1" lang="ja-JP" altLang="en-US" sz="1100"/>
            <a:t>その他の利用児童数には，長期休業期間のみの受入などを実施しており，そのうち週の数日のみの利用者がいる場合，下記の計算方法で算出した人数を記入してください。</a:t>
          </a:r>
          <a:endParaRPr kumimoji="1" lang="en-US" altLang="ja-JP" sz="1100"/>
        </a:p>
        <a:p>
          <a:pPr algn="l"/>
          <a:endParaRPr kumimoji="1" lang="en-US" altLang="ja-JP" sz="1100"/>
        </a:p>
        <a:p>
          <a:pPr algn="l"/>
          <a:r>
            <a:rPr kumimoji="1" lang="ja-JP" altLang="en-US" sz="1100"/>
            <a:t>＜登録児童数</a:t>
          </a:r>
          <a:r>
            <a:rPr kumimoji="1" lang="en-US" altLang="ja-JP" sz="1100"/>
            <a:t>×</a:t>
          </a:r>
          <a:r>
            <a:rPr kumimoji="1" lang="ja-JP" altLang="en-US" sz="1100"/>
            <a:t>該当する利用日数の係数＝利用児童数＞</a:t>
          </a:r>
          <a:endParaRPr kumimoji="1" lang="en-US" altLang="ja-JP" sz="1100"/>
        </a:p>
        <a:p>
          <a:pPr algn="l"/>
          <a:r>
            <a:rPr kumimoji="1" lang="ja-JP" altLang="en-US" sz="1100"/>
            <a:t>　例）週</a:t>
          </a:r>
          <a:r>
            <a:rPr kumimoji="1" lang="en-US" altLang="ja-JP" sz="1100"/>
            <a:t>6</a:t>
          </a:r>
          <a:r>
            <a:rPr kumimoji="1" lang="ja-JP" altLang="en-US" sz="1100"/>
            <a:t>日利用</a:t>
          </a:r>
          <a:r>
            <a:rPr kumimoji="1" lang="en-US" altLang="ja-JP" sz="1100"/>
            <a:t>10</a:t>
          </a:r>
          <a:r>
            <a:rPr kumimoji="1" lang="ja-JP" altLang="en-US" sz="1100"/>
            <a:t>人，週</a:t>
          </a:r>
          <a:r>
            <a:rPr kumimoji="1" lang="en-US" altLang="ja-JP" sz="1100"/>
            <a:t>3</a:t>
          </a:r>
          <a:r>
            <a:rPr kumimoji="1" lang="ja-JP" altLang="en-US" sz="1100"/>
            <a:t>日利用</a:t>
          </a:r>
          <a:r>
            <a:rPr kumimoji="1" lang="en-US" altLang="ja-JP" sz="1100"/>
            <a:t>5</a:t>
          </a:r>
          <a:r>
            <a:rPr kumimoji="1" lang="ja-JP" altLang="en-US" sz="1100"/>
            <a:t>人の場合</a:t>
          </a:r>
          <a:endParaRPr kumimoji="1" lang="en-US" altLang="ja-JP" sz="1100"/>
        </a:p>
        <a:p>
          <a:pPr algn="l"/>
          <a:r>
            <a:rPr kumimoji="1" lang="ja-JP" altLang="en-US" sz="1100"/>
            <a:t>　　　 週</a:t>
          </a:r>
          <a:r>
            <a:rPr kumimoji="1" lang="en-US" altLang="ja-JP" sz="1100"/>
            <a:t>6</a:t>
          </a:r>
          <a:r>
            <a:rPr kumimoji="1" lang="ja-JP" altLang="en-US" sz="1100"/>
            <a:t>日→</a:t>
          </a:r>
          <a:r>
            <a:rPr kumimoji="1" lang="en-US" altLang="ja-JP" sz="1100"/>
            <a:t>10</a:t>
          </a:r>
          <a:r>
            <a:rPr kumimoji="1" lang="ja-JP" altLang="en-US" sz="1100"/>
            <a:t>人</a:t>
          </a:r>
          <a:endParaRPr kumimoji="1" lang="en-US" altLang="ja-JP" sz="1100"/>
        </a:p>
        <a:p>
          <a:pPr algn="l"/>
          <a:r>
            <a:rPr kumimoji="1" lang="ja-JP" altLang="en-US" sz="1100"/>
            <a:t>　　    週</a:t>
          </a:r>
          <a:r>
            <a:rPr kumimoji="1" lang="en-US" altLang="ja-JP" sz="1100"/>
            <a:t>3</a:t>
          </a:r>
          <a:r>
            <a:rPr kumimoji="1" lang="ja-JP" altLang="en-US" sz="1100"/>
            <a:t>日→</a:t>
          </a:r>
          <a:r>
            <a:rPr kumimoji="1" lang="en-US" altLang="ja-JP" sz="1100"/>
            <a:t>5</a:t>
          </a:r>
          <a:r>
            <a:rPr kumimoji="1" lang="ja-JP" altLang="en-US" sz="1100"/>
            <a:t>人</a:t>
          </a:r>
          <a:r>
            <a:rPr kumimoji="1" lang="en-US" altLang="ja-JP" sz="1100"/>
            <a:t>×3/6</a:t>
          </a:r>
          <a:r>
            <a:rPr kumimoji="1" lang="ja-JP" altLang="en-US" sz="1100"/>
            <a:t>日＝</a:t>
          </a:r>
          <a:r>
            <a:rPr kumimoji="1" lang="en-US" altLang="ja-JP" sz="1100"/>
            <a:t>2.5</a:t>
          </a:r>
          <a:r>
            <a:rPr kumimoji="1" lang="ja-JP" altLang="en-US" sz="1100"/>
            <a:t>人≒</a:t>
          </a:r>
          <a:r>
            <a:rPr kumimoji="1" lang="en-US" altLang="ja-JP" sz="1100"/>
            <a:t>3</a:t>
          </a:r>
          <a:r>
            <a:rPr kumimoji="1" lang="ja-JP" altLang="en-US" sz="1100"/>
            <a:t>人</a:t>
          </a:r>
          <a:endParaRPr kumimoji="1" lang="en-US" altLang="ja-JP" sz="1100"/>
        </a:p>
        <a:p>
          <a:pPr algn="l"/>
          <a:r>
            <a:rPr kumimoji="1" lang="ja-JP" altLang="en-US" sz="1100"/>
            <a:t>　　    </a:t>
          </a:r>
          <a:r>
            <a:rPr kumimoji="1" lang="en-US" altLang="ja-JP" sz="1100"/>
            <a:t>10</a:t>
          </a:r>
          <a:r>
            <a:rPr kumimoji="1" lang="ja-JP" altLang="en-US" sz="1100"/>
            <a:t>人</a:t>
          </a:r>
          <a:r>
            <a:rPr kumimoji="1" lang="en-US" altLang="ja-JP" sz="1100"/>
            <a:t>+3</a:t>
          </a:r>
          <a:r>
            <a:rPr kumimoji="1" lang="ja-JP" altLang="en-US" sz="1100"/>
            <a:t>人＝</a:t>
          </a:r>
          <a:r>
            <a:rPr kumimoji="1" lang="en-US" altLang="ja-JP" sz="1100" u="sng"/>
            <a:t>13</a:t>
          </a:r>
          <a:r>
            <a:rPr kumimoji="1" lang="ja-JP" altLang="en-US" sz="1100" u="sng"/>
            <a:t>人</a:t>
          </a:r>
          <a:endParaRPr kumimoji="1" lang="en-US" altLang="ja-JP" sz="1100"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Q39"/>
  <sheetViews>
    <sheetView tabSelected="1" view="pageBreakPreview" zoomScaleNormal="100" zoomScaleSheetLayoutView="100" workbookViewId="0">
      <selection activeCell="BZ14" sqref="BZ14"/>
    </sheetView>
  </sheetViews>
  <sheetFormatPr defaultColWidth="3.1328125" defaultRowHeight="18" customHeight="1" x14ac:dyDescent="0.25"/>
  <cols>
    <col min="1" max="1" width="0.1328125" style="2" customWidth="1"/>
    <col min="2" max="45" width="2" style="2" customWidth="1"/>
    <col min="46" max="46" width="2.1328125" style="2" customWidth="1"/>
    <col min="47" max="47" width="2.265625" style="2" customWidth="1"/>
    <col min="48" max="48" width="1.73046875" style="2" customWidth="1"/>
    <col min="49" max="16384" width="3.1328125" style="2"/>
  </cols>
  <sheetData>
    <row r="1" spans="1:69" ht="24" customHeight="1" x14ac:dyDescent="0.25">
      <c r="B1" s="194"/>
      <c r="C1" s="194"/>
      <c r="D1" s="194"/>
      <c r="E1" s="194"/>
      <c r="F1" s="194"/>
      <c r="G1" s="194"/>
      <c r="H1" s="194"/>
      <c r="I1" s="11"/>
      <c r="J1" s="11"/>
      <c r="K1" s="14"/>
      <c r="L1" s="14"/>
      <c r="N1" s="16"/>
      <c r="O1" s="17"/>
      <c r="P1" s="31"/>
      <c r="Q1" s="16"/>
      <c r="R1" s="397" t="s">
        <v>77</v>
      </c>
      <c r="S1" s="397"/>
      <c r="T1" s="397"/>
      <c r="U1" s="401">
        <v>6</v>
      </c>
      <c r="V1" s="401"/>
      <c r="W1" s="18" t="s">
        <v>24</v>
      </c>
      <c r="X1" s="194"/>
      <c r="Y1" s="32"/>
    </row>
    <row r="2" spans="1:69" ht="12" customHeight="1" x14ac:dyDescent="0.25">
      <c r="B2" s="194"/>
      <c r="C2" s="194"/>
      <c r="D2" s="194"/>
      <c r="E2" s="194"/>
      <c r="F2" s="194"/>
      <c r="G2" s="194"/>
      <c r="H2" s="194"/>
      <c r="I2" s="11"/>
      <c r="J2" s="11"/>
      <c r="K2" s="14"/>
      <c r="L2" s="14"/>
      <c r="N2" s="16"/>
      <c r="O2" s="17"/>
      <c r="P2" s="28"/>
      <c r="Q2" s="29"/>
      <c r="R2" s="18"/>
      <c r="S2" s="15"/>
      <c r="T2" s="14"/>
      <c r="U2" s="1"/>
      <c r="V2" s="194"/>
      <c r="W2" s="194"/>
      <c r="X2" s="194"/>
    </row>
    <row r="3" spans="1:69" ht="24" customHeight="1" x14ac:dyDescent="0.25">
      <c r="A3" s="37"/>
      <c r="B3" s="324" t="s">
        <v>147</v>
      </c>
      <c r="C3" s="325"/>
      <c r="D3" s="325"/>
      <c r="E3" s="325"/>
      <c r="F3" s="325"/>
      <c r="G3" s="325"/>
      <c r="H3" s="325"/>
      <c r="I3" s="325"/>
      <c r="J3" s="325"/>
      <c r="K3" s="326"/>
      <c r="L3" s="322"/>
      <c r="M3" s="322"/>
      <c r="N3" s="322"/>
      <c r="O3" s="322"/>
      <c r="P3" s="322"/>
      <c r="Q3" s="322"/>
      <c r="R3" s="322"/>
      <c r="S3" s="322"/>
      <c r="T3" s="322"/>
      <c r="U3" s="322"/>
      <c r="V3" s="322"/>
      <c r="W3" s="322"/>
      <c r="X3" s="322"/>
      <c r="Y3" s="322"/>
      <c r="Z3" s="322"/>
      <c r="AA3" s="323"/>
    </row>
    <row r="4" spans="1:69" ht="12" customHeight="1" x14ac:dyDescent="0.25">
      <c r="A4" s="25"/>
      <c r="B4" s="25"/>
      <c r="C4" s="25"/>
      <c r="D4" s="25"/>
      <c r="E4" s="25"/>
      <c r="F4" s="25"/>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row>
    <row r="5" spans="1:69" ht="18" customHeight="1" x14ac:dyDescent="0.25">
      <c r="A5" s="22" t="s">
        <v>70</v>
      </c>
    </row>
    <row r="6" spans="1:69" ht="22.5" customHeight="1" x14ac:dyDescent="0.25">
      <c r="B6" s="327"/>
      <c r="C6" s="328"/>
      <c r="D6" s="328"/>
      <c r="E6" s="328"/>
      <c r="F6" s="329"/>
      <c r="G6" s="327" t="s">
        <v>40</v>
      </c>
      <c r="H6" s="328"/>
      <c r="I6" s="328"/>
      <c r="J6" s="327" t="s">
        <v>41</v>
      </c>
      <c r="K6" s="328"/>
      <c r="L6" s="328"/>
      <c r="M6" s="327" t="s">
        <v>42</v>
      </c>
      <c r="N6" s="328"/>
      <c r="O6" s="328"/>
      <c r="P6" s="327" t="s">
        <v>43</v>
      </c>
      <c r="Q6" s="328"/>
      <c r="R6" s="328"/>
      <c r="S6" s="327" t="s">
        <v>44</v>
      </c>
      <c r="T6" s="328"/>
      <c r="U6" s="328"/>
      <c r="V6" s="327" t="s">
        <v>45</v>
      </c>
      <c r="W6" s="328"/>
      <c r="X6" s="328"/>
      <c r="Y6" s="327" t="s">
        <v>64</v>
      </c>
      <c r="Z6" s="328"/>
      <c r="AA6" s="328"/>
      <c r="AB6" s="327" t="s">
        <v>65</v>
      </c>
      <c r="AC6" s="328"/>
      <c r="AD6" s="328"/>
      <c r="AE6" s="327" t="s">
        <v>66</v>
      </c>
      <c r="AF6" s="328"/>
      <c r="AG6" s="328"/>
      <c r="AH6" s="327" t="s">
        <v>46</v>
      </c>
      <c r="AI6" s="328"/>
      <c r="AJ6" s="328"/>
      <c r="AK6" s="327" t="s">
        <v>47</v>
      </c>
      <c r="AL6" s="328"/>
      <c r="AM6" s="328"/>
      <c r="AN6" s="327" t="s">
        <v>48</v>
      </c>
      <c r="AO6" s="328"/>
      <c r="AP6" s="329"/>
      <c r="AQ6" s="327" t="s">
        <v>59</v>
      </c>
      <c r="AR6" s="328"/>
      <c r="AS6" s="329"/>
      <c r="AT6" s="400" t="s">
        <v>60</v>
      </c>
      <c r="AU6" s="356"/>
      <c r="AV6" s="357"/>
    </row>
    <row r="7" spans="1:69" ht="22.5" customHeight="1" x14ac:dyDescent="0.25">
      <c r="B7" s="327" t="s">
        <v>49</v>
      </c>
      <c r="C7" s="328"/>
      <c r="D7" s="328"/>
      <c r="E7" s="328"/>
      <c r="F7" s="329"/>
      <c r="G7" s="339">
        <f>'利用児童数実績表 '!Z4</f>
        <v>0</v>
      </c>
      <c r="H7" s="340"/>
      <c r="I7" s="341"/>
      <c r="J7" s="339">
        <f>'利用児童数実績表 '!Z5</f>
        <v>0</v>
      </c>
      <c r="K7" s="340"/>
      <c r="L7" s="341"/>
      <c r="M7" s="339">
        <f>'利用児童数実績表 '!Z6</f>
        <v>0</v>
      </c>
      <c r="N7" s="340"/>
      <c r="O7" s="341"/>
      <c r="P7" s="339">
        <f>'利用児童数実績表 '!Z7</f>
        <v>0</v>
      </c>
      <c r="Q7" s="340"/>
      <c r="R7" s="341"/>
      <c r="S7" s="339">
        <f>'利用児童数実績表 '!Z8</f>
        <v>0</v>
      </c>
      <c r="T7" s="340"/>
      <c r="U7" s="341"/>
      <c r="V7" s="339">
        <f>'利用児童数実績表 '!Z9</f>
        <v>0</v>
      </c>
      <c r="W7" s="340"/>
      <c r="X7" s="341"/>
      <c r="Y7" s="339">
        <f>'利用児童数実績表 '!Z10</f>
        <v>0</v>
      </c>
      <c r="Z7" s="340"/>
      <c r="AA7" s="341"/>
      <c r="AB7" s="339">
        <f>'利用児童数実績表 '!Z11</f>
        <v>0</v>
      </c>
      <c r="AC7" s="340"/>
      <c r="AD7" s="341"/>
      <c r="AE7" s="339">
        <f>'利用児童数実績表 '!Z12</f>
        <v>0</v>
      </c>
      <c r="AF7" s="340"/>
      <c r="AG7" s="341"/>
      <c r="AH7" s="339">
        <f>'利用児童数実績表 '!Z13</f>
        <v>0</v>
      </c>
      <c r="AI7" s="340"/>
      <c r="AJ7" s="341"/>
      <c r="AK7" s="339">
        <f>'利用児童数実績表 '!Z14</f>
        <v>0</v>
      </c>
      <c r="AL7" s="340"/>
      <c r="AM7" s="341"/>
      <c r="AN7" s="339">
        <f>'利用児童数実績表 '!Z15</f>
        <v>0</v>
      </c>
      <c r="AO7" s="340"/>
      <c r="AP7" s="341"/>
      <c r="AQ7" s="339">
        <f>SUM(G7:AP7)</f>
        <v>0</v>
      </c>
      <c r="AR7" s="340"/>
      <c r="AS7" s="341"/>
      <c r="AT7" s="339">
        <f>ROUNDUP(AQ7/12,0)</f>
        <v>0</v>
      </c>
      <c r="AU7" s="340"/>
      <c r="AV7" s="341"/>
    </row>
    <row r="8" spans="1:69" ht="22.5" customHeight="1" x14ac:dyDescent="0.25">
      <c r="B8" s="352" t="s">
        <v>12</v>
      </c>
      <c r="C8" s="353"/>
      <c r="D8" s="353"/>
      <c r="E8" s="353"/>
      <c r="F8" s="354"/>
      <c r="G8" s="342"/>
      <c r="H8" s="343"/>
      <c r="I8" s="344"/>
      <c r="J8" s="342"/>
      <c r="K8" s="343"/>
      <c r="L8" s="344"/>
      <c r="M8" s="342"/>
      <c r="N8" s="343"/>
      <c r="O8" s="344"/>
      <c r="P8" s="342"/>
      <c r="Q8" s="343"/>
      <c r="R8" s="344"/>
      <c r="S8" s="342"/>
      <c r="T8" s="343"/>
      <c r="U8" s="344"/>
      <c r="V8" s="342"/>
      <c r="W8" s="343"/>
      <c r="X8" s="344"/>
      <c r="Y8" s="342"/>
      <c r="Z8" s="343"/>
      <c r="AA8" s="344"/>
      <c r="AB8" s="342"/>
      <c r="AC8" s="343"/>
      <c r="AD8" s="344"/>
      <c r="AE8" s="342"/>
      <c r="AF8" s="343"/>
      <c r="AG8" s="344"/>
      <c r="AH8" s="342"/>
      <c r="AI8" s="343"/>
      <c r="AJ8" s="344"/>
      <c r="AK8" s="342"/>
      <c r="AL8" s="343"/>
      <c r="AM8" s="344"/>
      <c r="AN8" s="342"/>
      <c r="AO8" s="343"/>
      <c r="AP8" s="344"/>
      <c r="AQ8" s="339">
        <f>SUM(G8:AP8)</f>
        <v>0</v>
      </c>
      <c r="AR8" s="340"/>
      <c r="AS8" s="341"/>
      <c r="AT8" s="339">
        <f>ROUNDUP(AQ8/12,0)</f>
        <v>0</v>
      </c>
      <c r="AU8" s="340"/>
      <c r="AV8" s="341"/>
    </row>
    <row r="9" spans="1:69" ht="24" customHeight="1" x14ac:dyDescent="0.25">
      <c r="B9" s="355" t="s">
        <v>0</v>
      </c>
      <c r="C9" s="356"/>
      <c r="D9" s="356"/>
      <c r="E9" s="356"/>
      <c r="F9" s="357"/>
      <c r="G9" s="387"/>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9"/>
    </row>
    <row r="10" spans="1:69" ht="9" customHeight="1" x14ac:dyDescent="0.25">
      <c r="A10" s="25"/>
      <c r="B10" s="25"/>
      <c r="C10" s="25"/>
      <c r="D10" s="25"/>
      <c r="E10" s="25"/>
      <c r="F10" s="25"/>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193"/>
      <c r="AK10" s="193"/>
      <c r="AL10" s="193"/>
      <c r="AM10" s="11"/>
    </row>
    <row r="11" spans="1:69" ht="18" customHeight="1" x14ac:dyDescent="0.25">
      <c r="A11" s="19" t="s">
        <v>2</v>
      </c>
      <c r="H11" s="20"/>
    </row>
    <row r="12" spans="1:69" ht="23.25" customHeight="1" x14ac:dyDescent="0.25">
      <c r="A12" s="12"/>
      <c r="B12" s="393"/>
      <c r="C12" s="394"/>
      <c r="D12" s="394"/>
      <c r="E12" s="394"/>
      <c r="F12" s="395"/>
      <c r="G12" s="327" t="s">
        <v>67</v>
      </c>
      <c r="H12" s="328"/>
      <c r="I12" s="328"/>
      <c r="J12" s="328"/>
      <c r="K12" s="328"/>
      <c r="L12" s="328"/>
      <c r="M12" s="328"/>
      <c r="N12" s="328"/>
      <c r="O12" s="328"/>
      <c r="P12" s="327" t="s">
        <v>52</v>
      </c>
      <c r="Q12" s="328"/>
      <c r="R12" s="328"/>
      <c r="S12" s="328"/>
      <c r="T12" s="328"/>
      <c r="U12" s="328"/>
      <c r="V12" s="328"/>
      <c r="W12" s="328"/>
      <c r="X12" s="328"/>
      <c r="Y12" s="327" t="s">
        <v>53</v>
      </c>
      <c r="Z12" s="328"/>
      <c r="AA12" s="328"/>
      <c r="AB12" s="328"/>
      <c r="AC12" s="328"/>
      <c r="AD12" s="328"/>
      <c r="AE12" s="328"/>
      <c r="AF12" s="328"/>
      <c r="AG12" s="328"/>
      <c r="AH12" s="327" t="s">
        <v>54</v>
      </c>
      <c r="AI12" s="328"/>
      <c r="AJ12" s="328"/>
      <c r="AK12" s="328"/>
      <c r="AL12" s="328"/>
      <c r="AM12" s="328"/>
      <c r="AN12" s="328"/>
      <c r="AO12" s="328"/>
      <c r="AP12" s="329"/>
      <c r="AQ12" s="327" t="s">
        <v>59</v>
      </c>
      <c r="AR12" s="328"/>
      <c r="AS12" s="328"/>
      <c r="AT12" s="328"/>
      <c r="AU12" s="328"/>
      <c r="AV12" s="329"/>
      <c r="BQ12" s="4"/>
    </row>
    <row r="13" spans="1:69" ht="23.25" customHeight="1" x14ac:dyDescent="0.25">
      <c r="A13" s="12"/>
      <c r="B13" s="327" t="s">
        <v>50</v>
      </c>
      <c r="C13" s="328"/>
      <c r="D13" s="328"/>
      <c r="E13" s="328"/>
      <c r="F13" s="329"/>
      <c r="G13" s="346"/>
      <c r="H13" s="347"/>
      <c r="I13" s="347"/>
      <c r="J13" s="345" t="s">
        <v>55</v>
      </c>
      <c r="K13" s="345"/>
      <c r="L13" s="350"/>
      <c r="M13" s="350"/>
      <c r="N13" s="345" t="s">
        <v>56</v>
      </c>
      <c r="O13" s="351"/>
      <c r="P13" s="346"/>
      <c r="Q13" s="347"/>
      <c r="R13" s="347"/>
      <c r="S13" s="345" t="s">
        <v>55</v>
      </c>
      <c r="T13" s="345"/>
      <c r="U13" s="350"/>
      <c r="V13" s="350"/>
      <c r="W13" s="345" t="s">
        <v>56</v>
      </c>
      <c r="X13" s="351"/>
      <c r="Y13" s="346"/>
      <c r="Z13" s="347"/>
      <c r="AA13" s="347"/>
      <c r="AB13" s="345" t="s">
        <v>55</v>
      </c>
      <c r="AC13" s="345"/>
      <c r="AD13" s="350"/>
      <c r="AE13" s="350"/>
      <c r="AF13" s="345" t="s">
        <v>56</v>
      </c>
      <c r="AG13" s="351"/>
      <c r="AH13" s="346"/>
      <c r="AI13" s="347"/>
      <c r="AJ13" s="347"/>
      <c r="AK13" s="345" t="s">
        <v>55</v>
      </c>
      <c r="AL13" s="345"/>
      <c r="AM13" s="350"/>
      <c r="AN13" s="350"/>
      <c r="AO13" s="345" t="s">
        <v>56</v>
      </c>
      <c r="AP13" s="351"/>
      <c r="AQ13" s="373"/>
      <c r="AR13" s="374"/>
      <c r="AS13" s="374"/>
      <c r="AT13" s="374"/>
      <c r="AU13" s="374"/>
      <c r="AV13" s="375"/>
    </row>
    <row r="14" spans="1:69" ht="23.25" customHeight="1" x14ac:dyDescent="0.25">
      <c r="A14" s="12"/>
      <c r="B14" s="327" t="s">
        <v>51</v>
      </c>
      <c r="C14" s="328"/>
      <c r="D14" s="328"/>
      <c r="E14" s="328"/>
      <c r="F14" s="329"/>
      <c r="G14" s="346"/>
      <c r="H14" s="347"/>
      <c r="I14" s="347"/>
      <c r="J14" s="345" t="s">
        <v>55</v>
      </c>
      <c r="K14" s="345"/>
      <c r="L14" s="350"/>
      <c r="M14" s="350"/>
      <c r="N14" s="345" t="s">
        <v>56</v>
      </c>
      <c r="O14" s="351"/>
      <c r="P14" s="346"/>
      <c r="Q14" s="347"/>
      <c r="R14" s="347"/>
      <c r="S14" s="345" t="s">
        <v>55</v>
      </c>
      <c r="T14" s="345"/>
      <c r="U14" s="350"/>
      <c r="V14" s="350"/>
      <c r="W14" s="345" t="s">
        <v>56</v>
      </c>
      <c r="X14" s="351"/>
      <c r="Y14" s="346"/>
      <c r="Z14" s="347"/>
      <c r="AA14" s="347"/>
      <c r="AB14" s="345" t="s">
        <v>55</v>
      </c>
      <c r="AC14" s="345"/>
      <c r="AD14" s="350"/>
      <c r="AE14" s="350"/>
      <c r="AF14" s="345" t="s">
        <v>56</v>
      </c>
      <c r="AG14" s="351"/>
      <c r="AH14" s="346"/>
      <c r="AI14" s="347"/>
      <c r="AJ14" s="347"/>
      <c r="AK14" s="345" t="s">
        <v>55</v>
      </c>
      <c r="AL14" s="345"/>
      <c r="AM14" s="350"/>
      <c r="AN14" s="350"/>
      <c r="AO14" s="345" t="s">
        <v>56</v>
      </c>
      <c r="AP14" s="351"/>
      <c r="AQ14" s="373"/>
      <c r="AR14" s="374"/>
      <c r="AS14" s="374"/>
      <c r="AT14" s="374"/>
      <c r="AU14" s="374"/>
      <c r="AV14" s="375"/>
    </row>
    <row r="15" spans="1:69" ht="23.25" customHeight="1" x14ac:dyDescent="0.25">
      <c r="A15" s="12"/>
      <c r="B15" s="327" t="s">
        <v>57</v>
      </c>
      <c r="C15" s="328"/>
      <c r="D15" s="328"/>
      <c r="E15" s="328"/>
      <c r="F15" s="329"/>
      <c r="G15" s="339">
        <f>'開設日数内訳書 '!AM32</f>
        <v>0</v>
      </c>
      <c r="H15" s="340"/>
      <c r="I15" s="340"/>
      <c r="J15" s="340"/>
      <c r="K15" s="340"/>
      <c r="L15" s="340"/>
      <c r="M15" s="340"/>
      <c r="N15" s="325" t="s">
        <v>3</v>
      </c>
      <c r="O15" s="326"/>
      <c r="P15" s="339">
        <f>'開設日数内訳書 '!AN32</f>
        <v>0</v>
      </c>
      <c r="Q15" s="340"/>
      <c r="R15" s="340"/>
      <c r="S15" s="340"/>
      <c r="T15" s="340"/>
      <c r="U15" s="340"/>
      <c r="V15" s="340"/>
      <c r="W15" s="325" t="s">
        <v>58</v>
      </c>
      <c r="X15" s="326"/>
      <c r="Y15" s="339">
        <f>'開設日数内訳書 '!AO32</f>
        <v>0</v>
      </c>
      <c r="Z15" s="340"/>
      <c r="AA15" s="340"/>
      <c r="AB15" s="340"/>
      <c r="AC15" s="340"/>
      <c r="AD15" s="340"/>
      <c r="AE15" s="340"/>
      <c r="AF15" s="325" t="s">
        <v>58</v>
      </c>
      <c r="AG15" s="326"/>
      <c r="AH15" s="339">
        <f>'開設日数内訳書 '!AP32</f>
        <v>0</v>
      </c>
      <c r="AI15" s="340"/>
      <c r="AJ15" s="340"/>
      <c r="AK15" s="340"/>
      <c r="AL15" s="340"/>
      <c r="AM15" s="340"/>
      <c r="AN15" s="340"/>
      <c r="AO15" s="325" t="s">
        <v>58</v>
      </c>
      <c r="AP15" s="326"/>
      <c r="AQ15" s="376">
        <f>G15+P15+Y15+AH15</f>
        <v>0</v>
      </c>
      <c r="AR15" s="377"/>
      <c r="AS15" s="377"/>
      <c r="AT15" s="377"/>
      <c r="AU15" s="325" t="s">
        <v>58</v>
      </c>
      <c r="AV15" s="326"/>
    </row>
    <row r="16" spans="1:69" ht="17.25" customHeight="1" x14ac:dyDescent="0.25">
      <c r="B16" s="371" t="s">
        <v>79</v>
      </c>
      <c r="C16" s="372"/>
      <c r="D16" s="372"/>
      <c r="E16" s="372"/>
      <c r="F16" s="372"/>
      <c r="G16" s="372"/>
      <c r="H16" s="372"/>
      <c r="I16" s="372"/>
      <c r="J16" s="372"/>
      <c r="K16" s="372"/>
      <c r="L16" s="372"/>
      <c r="M16" s="192" t="s">
        <v>61</v>
      </c>
      <c r="N16" s="386"/>
      <c r="O16" s="386"/>
      <c r="P16" s="386"/>
      <c r="Q16" s="386"/>
      <c r="R16" s="386"/>
      <c r="S16" s="386"/>
      <c r="T16" s="386"/>
      <c r="U16" s="386"/>
      <c r="V16" s="386"/>
      <c r="W16" s="192" t="s">
        <v>62</v>
      </c>
      <c r="X16" s="2" t="s">
        <v>80</v>
      </c>
      <c r="Y16" s="192" t="s">
        <v>61</v>
      </c>
      <c r="Z16" s="386"/>
      <c r="AA16" s="386"/>
      <c r="AB16" s="386"/>
      <c r="AC16" s="386"/>
      <c r="AD16" s="386"/>
      <c r="AE16" s="386"/>
      <c r="AF16" s="386"/>
      <c r="AG16" s="386"/>
      <c r="AH16" s="386"/>
      <c r="AI16" s="192" t="s">
        <v>62</v>
      </c>
      <c r="AJ16" s="192" t="s">
        <v>80</v>
      </c>
      <c r="AK16" s="192" t="s">
        <v>61</v>
      </c>
      <c r="AL16" s="386"/>
      <c r="AM16" s="386"/>
      <c r="AN16" s="386"/>
      <c r="AO16" s="386"/>
      <c r="AP16" s="386"/>
      <c r="AQ16" s="386"/>
      <c r="AR16" s="386"/>
      <c r="AS16" s="386"/>
      <c r="AT16" s="386"/>
      <c r="AU16" s="192" t="s">
        <v>62</v>
      </c>
      <c r="AV16" s="38"/>
    </row>
    <row r="17" spans="1:48" ht="17.25" customHeight="1" x14ac:dyDescent="0.25">
      <c r="B17" s="378" t="s">
        <v>81</v>
      </c>
      <c r="C17" s="379"/>
      <c r="D17" s="379"/>
      <c r="E17" s="379"/>
      <c r="F17" s="379"/>
      <c r="G17" s="379"/>
      <c r="H17" s="379"/>
      <c r="I17" s="379"/>
      <c r="J17" s="379"/>
      <c r="K17" s="379"/>
      <c r="L17" s="193" t="s">
        <v>61</v>
      </c>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193" t="s">
        <v>62</v>
      </c>
      <c r="AV17" s="39"/>
    </row>
    <row r="18" spans="1:48" ht="17.25" customHeight="1" x14ac:dyDescent="0.25">
      <c r="B18" s="390" t="s">
        <v>82</v>
      </c>
      <c r="C18" s="391"/>
      <c r="D18" s="391"/>
      <c r="E18" s="391"/>
      <c r="F18" s="391"/>
      <c r="G18" s="391"/>
      <c r="H18" s="391"/>
      <c r="I18" s="391"/>
      <c r="J18" s="391"/>
      <c r="K18" s="391"/>
      <c r="L18" s="391"/>
      <c r="M18" s="391"/>
      <c r="N18" s="391"/>
      <c r="O18" s="190" t="s">
        <v>61</v>
      </c>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190" t="s">
        <v>62</v>
      </c>
      <c r="AV18" s="40"/>
    </row>
    <row r="19" spans="1:48" ht="15.75" customHeight="1" x14ac:dyDescent="0.25">
      <c r="B19" s="349" t="s">
        <v>76</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row>
    <row r="20" spans="1:48" ht="15.75" customHeight="1" x14ac:dyDescent="0.25">
      <c r="B20" s="349" t="s">
        <v>25</v>
      </c>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row>
    <row r="21" spans="1:48" ht="9" customHeight="1" x14ac:dyDescent="0.25">
      <c r="A21" s="26"/>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row>
    <row r="22" spans="1:48" ht="23.25" customHeight="1" x14ac:dyDescent="0.25">
      <c r="A22" s="19" t="s">
        <v>5</v>
      </c>
      <c r="V22" s="23"/>
    </row>
    <row r="23" spans="1:48" ht="23.25" customHeight="1" x14ac:dyDescent="0.25">
      <c r="B23" s="330" t="s">
        <v>11</v>
      </c>
      <c r="C23" s="331"/>
      <c r="D23" s="331"/>
      <c r="E23" s="332"/>
      <c r="F23" s="9" t="s">
        <v>6</v>
      </c>
      <c r="G23" s="229"/>
      <c r="H23" s="7"/>
      <c r="I23" s="7"/>
      <c r="J23" s="7"/>
      <c r="K23" s="7"/>
      <c r="L23" s="7"/>
      <c r="M23" s="7"/>
      <c r="N23" s="7"/>
      <c r="O23" s="7"/>
      <c r="P23" s="191"/>
      <c r="Q23" s="347"/>
      <c r="R23" s="347"/>
      <c r="S23" s="7" t="s">
        <v>1</v>
      </c>
      <c r="T23" s="7" t="s">
        <v>8</v>
      </c>
      <c r="U23" s="7"/>
      <c r="V23" s="7"/>
      <c r="W23" s="7"/>
      <c r="X23" s="7"/>
      <c r="Y23" s="191"/>
      <c r="Z23" s="347"/>
      <c r="AA23" s="347"/>
      <c r="AB23" s="7" t="s">
        <v>1</v>
      </c>
      <c r="AC23" s="7" t="s">
        <v>9</v>
      </c>
      <c r="AD23" s="7"/>
      <c r="AE23" s="7"/>
      <c r="AF23" s="191"/>
      <c r="AG23" s="347"/>
      <c r="AH23" s="347"/>
      <c r="AI23" s="7" t="s">
        <v>10</v>
      </c>
      <c r="AJ23" s="7"/>
      <c r="AK23" s="7"/>
      <c r="AL23" s="7"/>
      <c r="AM23" s="7"/>
      <c r="AN23" s="7"/>
      <c r="AO23" s="7"/>
      <c r="AP23" s="7"/>
      <c r="AQ23" s="7"/>
      <c r="AR23" s="7"/>
      <c r="AS23" s="7"/>
      <c r="AT23" s="7"/>
      <c r="AU23" s="7"/>
      <c r="AV23" s="8"/>
    </row>
    <row r="24" spans="1:48" ht="23.25" customHeight="1" x14ac:dyDescent="0.25">
      <c r="B24" s="333"/>
      <c r="C24" s="334"/>
      <c r="D24" s="334"/>
      <c r="E24" s="335"/>
      <c r="F24" s="9" t="s">
        <v>7</v>
      </c>
      <c r="G24" s="229"/>
      <c r="H24" s="7"/>
      <c r="I24" s="7"/>
      <c r="J24" s="7"/>
      <c r="K24" s="7"/>
      <c r="L24" s="7"/>
      <c r="M24" s="7"/>
      <c r="N24" s="7"/>
      <c r="O24" s="7"/>
      <c r="P24" s="191"/>
      <c r="Q24" s="347"/>
      <c r="R24" s="347"/>
      <c r="S24" s="7" t="s">
        <v>1</v>
      </c>
      <c r="T24" s="7" t="s">
        <v>8</v>
      </c>
      <c r="U24" s="7"/>
      <c r="V24" s="7"/>
      <c r="W24" s="7"/>
      <c r="X24" s="7"/>
      <c r="Y24" s="191"/>
      <c r="Z24" s="347"/>
      <c r="AA24" s="347"/>
      <c r="AB24" s="7" t="s">
        <v>1</v>
      </c>
      <c r="AC24" s="7" t="s">
        <v>9</v>
      </c>
      <c r="AD24" s="7"/>
      <c r="AE24" s="7"/>
      <c r="AF24" s="191"/>
      <c r="AG24" s="347"/>
      <c r="AH24" s="347"/>
      <c r="AI24" s="7" t="s">
        <v>10</v>
      </c>
      <c r="AJ24" s="7"/>
      <c r="AK24" s="7"/>
      <c r="AL24" s="7"/>
      <c r="AM24" s="7"/>
      <c r="AN24" s="7"/>
      <c r="AO24" s="7"/>
      <c r="AP24" s="7"/>
      <c r="AQ24" s="7"/>
      <c r="AR24" s="7"/>
      <c r="AS24" s="7"/>
      <c r="AT24" s="7"/>
      <c r="AU24" s="7"/>
      <c r="AV24" s="8"/>
    </row>
    <row r="25" spans="1:48" ht="24" customHeight="1" x14ac:dyDescent="0.25">
      <c r="B25" s="336"/>
      <c r="C25" s="337"/>
      <c r="D25" s="337"/>
      <c r="E25" s="338"/>
      <c r="F25" s="9" t="s">
        <v>16</v>
      </c>
      <c r="G25" s="229"/>
      <c r="H25" s="7"/>
      <c r="I25" s="7"/>
      <c r="J25" s="7" t="s">
        <v>61</v>
      </c>
      <c r="K25" s="348"/>
      <c r="L25" s="348"/>
      <c r="M25" s="348"/>
      <c r="N25" s="348"/>
      <c r="O25" s="7" t="s">
        <v>62</v>
      </c>
      <c r="P25" s="191"/>
      <c r="Q25" s="348"/>
      <c r="R25" s="348"/>
      <c r="S25" s="7" t="s">
        <v>1</v>
      </c>
      <c r="T25" s="7" t="s">
        <v>8</v>
      </c>
      <c r="U25" s="7"/>
      <c r="V25" s="7"/>
      <c r="W25" s="7"/>
      <c r="X25" s="7"/>
      <c r="Y25" s="191"/>
      <c r="Z25" s="348"/>
      <c r="AA25" s="348"/>
      <c r="AB25" s="7" t="s">
        <v>1</v>
      </c>
      <c r="AC25" s="7" t="s">
        <v>9</v>
      </c>
      <c r="AD25" s="7"/>
      <c r="AE25" s="7"/>
      <c r="AF25" s="191"/>
      <c r="AG25" s="348"/>
      <c r="AH25" s="348"/>
      <c r="AI25" s="7" t="s">
        <v>10</v>
      </c>
      <c r="AJ25" s="7"/>
      <c r="AK25" s="7"/>
      <c r="AL25" s="7"/>
      <c r="AM25" s="7"/>
      <c r="AN25" s="7"/>
      <c r="AO25" s="7"/>
      <c r="AP25" s="7"/>
      <c r="AQ25" s="7"/>
      <c r="AR25" s="7"/>
      <c r="AS25" s="7"/>
      <c r="AT25" s="7"/>
      <c r="AU25" s="7"/>
      <c r="AV25" s="8"/>
    </row>
    <row r="26" spans="1:48" ht="24" customHeight="1" x14ac:dyDescent="0.25">
      <c r="B26" s="10" t="s">
        <v>13</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5"/>
      <c r="AI26" s="366" t="s">
        <v>32</v>
      </c>
      <c r="AJ26" s="367"/>
      <c r="AK26" s="367"/>
      <c r="AL26" s="367"/>
      <c r="AM26" s="367"/>
      <c r="AN26" s="367"/>
      <c r="AO26" s="367"/>
      <c r="AP26" s="368"/>
      <c r="AQ26" s="4"/>
      <c r="AR26" s="396"/>
      <c r="AS26" s="396"/>
      <c r="AT26" s="396"/>
      <c r="AU26" s="398" t="s">
        <v>34</v>
      </c>
      <c r="AV26" s="399"/>
    </row>
    <row r="27" spans="1:48" ht="23.25" customHeight="1" x14ac:dyDescent="0.25">
      <c r="B27" s="13"/>
      <c r="C27" s="358"/>
      <c r="D27" s="358"/>
      <c r="E27" s="6" t="s">
        <v>1</v>
      </c>
      <c r="F27" s="369" t="s">
        <v>17</v>
      </c>
      <c r="G27" s="369"/>
      <c r="H27" s="369"/>
      <c r="I27" s="369"/>
      <c r="J27" s="369"/>
      <c r="K27" s="369"/>
      <c r="L27" s="369"/>
      <c r="M27" s="369"/>
      <c r="N27" s="369"/>
      <c r="O27" s="369"/>
      <c r="P27" s="369"/>
      <c r="Q27" s="358"/>
      <c r="R27" s="358"/>
      <c r="S27" s="358"/>
      <c r="T27" s="369" t="s">
        <v>14</v>
      </c>
      <c r="U27" s="369"/>
      <c r="V27" s="369"/>
      <c r="W27" s="369"/>
      <c r="X27" s="369"/>
      <c r="Y27" s="369"/>
      <c r="Z27" s="369"/>
      <c r="AA27" s="358"/>
      <c r="AB27" s="358"/>
      <c r="AC27" s="358"/>
      <c r="AD27" s="369" t="s">
        <v>31</v>
      </c>
      <c r="AE27" s="369"/>
      <c r="AF27" s="369"/>
      <c r="AG27" s="369"/>
      <c r="AH27" s="370"/>
      <c r="AI27" s="366" t="s">
        <v>33</v>
      </c>
      <c r="AJ27" s="367"/>
      <c r="AK27" s="367"/>
      <c r="AL27" s="367"/>
      <c r="AM27" s="367"/>
      <c r="AN27" s="367"/>
      <c r="AO27" s="367"/>
      <c r="AP27" s="368"/>
      <c r="AQ27" s="9"/>
      <c r="AR27" s="347"/>
      <c r="AS27" s="347"/>
      <c r="AT27" s="347"/>
      <c r="AU27" s="328" t="s">
        <v>34</v>
      </c>
      <c r="AV27" s="329"/>
    </row>
    <row r="28" spans="1:48" ht="9" customHeight="1" x14ac:dyDescent="0.25"/>
    <row r="29" spans="1:48" ht="21" customHeight="1" x14ac:dyDescent="0.25">
      <c r="A29" s="19" t="s">
        <v>38</v>
      </c>
    </row>
    <row r="30" spans="1:48" ht="24" customHeight="1" x14ac:dyDescent="0.25">
      <c r="B30" s="360" t="s">
        <v>26</v>
      </c>
      <c r="C30" s="360"/>
      <c r="D30" s="360"/>
      <c r="E30" s="360"/>
      <c r="F30" s="360"/>
      <c r="G30" s="360"/>
      <c r="H30" s="360"/>
      <c r="I30" s="360"/>
      <c r="J30" s="360"/>
      <c r="K30" s="360"/>
      <c r="L30" s="360"/>
      <c r="M30" s="360"/>
      <c r="N30" s="360"/>
      <c r="O30" s="360" t="s">
        <v>27</v>
      </c>
      <c r="P30" s="360"/>
      <c r="Q30" s="360"/>
      <c r="R30" s="360"/>
      <c r="S30" s="360"/>
      <c r="T30" s="360"/>
      <c r="U30" s="360"/>
      <c r="V30" s="360"/>
      <c r="W30" s="360" t="s">
        <v>28</v>
      </c>
      <c r="X30" s="360"/>
      <c r="Y30" s="360"/>
      <c r="Z30" s="360"/>
      <c r="AA30" s="360"/>
      <c r="AB30" s="360"/>
      <c r="AC30" s="360" t="s">
        <v>15</v>
      </c>
      <c r="AD30" s="360"/>
      <c r="AE30" s="360"/>
      <c r="AF30" s="360"/>
      <c r="AG30" s="360"/>
      <c r="AH30" s="360"/>
      <c r="AI30" s="360"/>
      <c r="AJ30" s="360"/>
      <c r="AK30" s="360"/>
      <c r="AL30" s="360"/>
      <c r="AM30" s="360"/>
      <c r="AN30" s="360"/>
      <c r="AO30" s="360"/>
      <c r="AP30" s="360"/>
      <c r="AQ30" s="360"/>
      <c r="AR30" s="360"/>
      <c r="AS30" s="360"/>
      <c r="AT30" s="360"/>
      <c r="AU30" s="360"/>
      <c r="AV30" s="360"/>
    </row>
    <row r="31" spans="1:48" ht="24" customHeight="1" x14ac:dyDescent="0.25">
      <c r="B31" s="361"/>
      <c r="C31" s="361"/>
      <c r="D31" s="361"/>
      <c r="E31" s="361"/>
      <c r="F31" s="361"/>
      <c r="G31" s="361"/>
      <c r="H31" s="361"/>
      <c r="I31" s="361"/>
      <c r="J31" s="361"/>
      <c r="K31" s="361"/>
      <c r="L31" s="361"/>
      <c r="M31" s="361"/>
      <c r="N31" s="361"/>
      <c r="O31" s="385"/>
      <c r="P31" s="385"/>
      <c r="Q31" s="385"/>
      <c r="R31" s="385"/>
      <c r="S31" s="385"/>
      <c r="T31" s="385"/>
      <c r="U31" s="385"/>
      <c r="V31" s="385"/>
      <c r="W31" s="362"/>
      <c r="X31" s="362"/>
      <c r="Y31" s="362"/>
      <c r="Z31" s="362"/>
      <c r="AA31" s="362"/>
      <c r="AB31" s="362"/>
      <c r="AC31" s="361"/>
      <c r="AD31" s="361"/>
      <c r="AE31" s="361"/>
      <c r="AF31" s="361"/>
      <c r="AG31" s="361"/>
      <c r="AH31" s="361"/>
      <c r="AI31" s="361"/>
      <c r="AJ31" s="361"/>
      <c r="AK31" s="361"/>
      <c r="AL31" s="361"/>
      <c r="AM31" s="361"/>
      <c r="AN31" s="361"/>
      <c r="AO31" s="361"/>
      <c r="AP31" s="361"/>
      <c r="AQ31" s="361"/>
      <c r="AR31" s="361"/>
      <c r="AS31" s="361"/>
      <c r="AT31" s="361"/>
      <c r="AU31" s="361"/>
      <c r="AV31" s="361"/>
    </row>
    <row r="32" spans="1:48" ht="24" customHeight="1" x14ac:dyDescent="0.25">
      <c r="B32" s="361"/>
      <c r="C32" s="361"/>
      <c r="D32" s="361"/>
      <c r="E32" s="361"/>
      <c r="F32" s="361"/>
      <c r="G32" s="361"/>
      <c r="H32" s="361"/>
      <c r="I32" s="361"/>
      <c r="J32" s="361"/>
      <c r="K32" s="361"/>
      <c r="L32" s="361"/>
      <c r="M32" s="361"/>
      <c r="N32" s="361"/>
      <c r="O32" s="385"/>
      <c r="P32" s="385"/>
      <c r="Q32" s="385"/>
      <c r="R32" s="385"/>
      <c r="S32" s="385"/>
      <c r="T32" s="385"/>
      <c r="U32" s="385"/>
      <c r="V32" s="385"/>
      <c r="W32" s="362"/>
      <c r="X32" s="362"/>
      <c r="Y32" s="362"/>
      <c r="Z32" s="362"/>
      <c r="AA32" s="362"/>
      <c r="AB32" s="362"/>
      <c r="AC32" s="361"/>
      <c r="AD32" s="361"/>
      <c r="AE32" s="361"/>
      <c r="AF32" s="361"/>
      <c r="AG32" s="361"/>
      <c r="AH32" s="361"/>
      <c r="AI32" s="361"/>
      <c r="AJ32" s="361"/>
      <c r="AK32" s="361"/>
      <c r="AL32" s="361"/>
      <c r="AM32" s="361"/>
      <c r="AN32" s="361"/>
      <c r="AO32" s="361"/>
      <c r="AP32" s="361"/>
      <c r="AQ32" s="361"/>
      <c r="AR32" s="361"/>
      <c r="AS32" s="361"/>
      <c r="AT32" s="361"/>
      <c r="AU32" s="361"/>
      <c r="AV32" s="361"/>
    </row>
    <row r="33" spans="1:48" ht="24" customHeight="1" x14ac:dyDescent="0.25">
      <c r="B33" s="359"/>
      <c r="C33" s="359"/>
      <c r="D33" s="359"/>
      <c r="E33" s="359"/>
      <c r="F33" s="359"/>
      <c r="G33" s="359"/>
      <c r="H33" s="359"/>
      <c r="I33" s="359"/>
      <c r="J33" s="359"/>
      <c r="K33" s="359"/>
      <c r="L33" s="359"/>
      <c r="M33" s="359"/>
      <c r="N33" s="359"/>
      <c r="O33" s="385"/>
      <c r="P33" s="385"/>
      <c r="Q33" s="385"/>
      <c r="R33" s="385"/>
      <c r="S33" s="385"/>
      <c r="T33" s="385"/>
      <c r="U33" s="385"/>
      <c r="V33" s="385"/>
      <c r="W33" s="362"/>
      <c r="X33" s="362"/>
      <c r="Y33" s="362"/>
      <c r="Z33" s="362"/>
      <c r="AA33" s="362"/>
      <c r="AB33" s="362"/>
      <c r="AC33" s="361"/>
      <c r="AD33" s="361"/>
      <c r="AE33" s="361"/>
      <c r="AF33" s="361"/>
      <c r="AG33" s="361"/>
      <c r="AH33" s="361"/>
      <c r="AI33" s="361"/>
      <c r="AJ33" s="361"/>
      <c r="AK33" s="361"/>
      <c r="AL33" s="361"/>
      <c r="AM33" s="361"/>
      <c r="AN33" s="361"/>
      <c r="AO33" s="361"/>
      <c r="AP33" s="361"/>
      <c r="AQ33" s="361"/>
      <c r="AR33" s="361"/>
      <c r="AS33" s="361"/>
      <c r="AT33" s="361"/>
      <c r="AU33" s="361"/>
      <c r="AV33" s="361"/>
    </row>
    <row r="34" spans="1:48" ht="15" customHeight="1" x14ac:dyDescent="0.25">
      <c r="B34" s="24" t="s">
        <v>63</v>
      </c>
    </row>
    <row r="35" spans="1:48" ht="9" customHeight="1" x14ac:dyDescent="0.25">
      <c r="B35" s="24"/>
    </row>
    <row r="36" spans="1:48" ht="21.75" customHeight="1" x14ac:dyDescent="0.25">
      <c r="A36" s="19" t="s">
        <v>39</v>
      </c>
    </row>
    <row r="37" spans="1:48" ht="24" customHeight="1" x14ac:dyDescent="0.25">
      <c r="B37" s="381" t="s">
        <v>29</v>
      </c>
      <c r="C37" s="381"/>
      <c r="D37" s="381"/>
      <c r="E37" s="381"/>
      <c r="F37" s="381"/>
      <c r="G37" s="381" t="s">
        <v>35</v>
      </c>
      <c r="H37" s="381"/>
      <c r="I37" s="381"/>
      <c r="J37" s="383"/>
      <c r="K37" s="383"/>
      <c r="L37" s="383"/>
      <c r="M37" s="384"/>
      <c r="N37" s="30" t="s">
        <v>36</v>
      </c>
      <c r="O37" s="366" t="s">
        <v>37</v>
      </c>
      <c r="P37" s="367"/>
      <c r="Q37" s="368"/>
      <c r="R37" s="383"/>
      <c r="S37" s="383"/>
      <c r="T37" s="383"/>
      <c r="U37" s="383"/>
      <c r="V37" s="383"/>
      <c r="W37" s="366" t="s">
        <v>15</v>
      </c>
      <c r="X37" s="367"/>
      <c r="Y37" s="368"/>
      <c r="Z37" s="363"/>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5"/>
    </row>
    <row r="38" spans="1:48" ht="24" customHeight="1" x14ac:dyDescent="0.25">
      <c r="B38" s="381" t="s">
        <v>30</v>
      </c>
      <c r="C38" s="381"/>
      <c r="D38" s="381"/>
      <c r="E38" s="381"/>
      <c r="F38" s="381"/>
      <c r="G38" s="381" t="s">
        <v>15</v>
      </c>
      <c r="H38" s="381"/>
      <c r="I38" s="381"/>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row>
    <row r="39" spans="1:48" ht="14.25" customHeight="1" x14ac:dyDescent="0.25">
      <c r="A39" s="24" t="s">
        <v>23</v>
      </c>
    </row>
  </sheetData>
  <sheetProtection algorithmName="SHA-512" hashValue="vRHjpku4K3Pyt88vb3aPC4POA4bfzG9mQSSzL0EzCRfRWL3ltdEaEZY1FSrsQEaqtkcyKKRcNGd0CG3x3dzZfQ==" saltValue="gBWcnwG32eB0lXU+dKumkA==" spinCount="100000" sheet="1" objects="1" scenarios="1" formatRows="0"/>
  <mergeCells count="163">
    <mergeCell ref="B18:N18"/>
    <mergeCell ref="P18:AT18"/>
    <mergeCell ref="B13:F13"/>
    <mergeCell ref="B12:F12"/>
    <mergeCell ref="Y13:AA13"/>
    <mergeCell ref="AR26:AT26"/>
    <mergeCell ref="R1:T1"/>
    <mergeCell ref="AU26:AV26"/>
    <mergeCell ref="AO15:AP15"/>
    <mergeCell ref="G14:I14"/>
    <mergeCell ref="J14:K14"/>
    <mergeCell ref="L14:M14"/>
    <mergeCell ref="N14:O14"/>
    <mergeCell ref="G13:I13"/>
    <mergeCell ref="AM14:AN14"/>
    <mergeCell ref="AO14:AP14"/>
    <mergeCell ref="AQ6:AS6"/>
    <mergeCell ref="AT6:AV6"/>
    <mergeCell ref="AT7:AV7"/>
    <mergeCell ref="AT8:AV8"/>
    <mergeCell ref="U1:V1"/>
    <mergeCell ref="P13:R13"/>
    <mergeCell ref="W15:X15"/>
    <mergeCell ref="Y15:AE15"/>
    <mergeCell ref="AF15:AG15"/>
    <mergeCell ref="AH15:AN15"/>
    <mergeCell ref="N16:V16"/>
    <mergeCell ref="Z16:AH16"/>
    <mergeCell ref="AL16:AT16"/>
    <mergeCell ref="P12:X12"/>
    <mergeCell ref="G9:AV9"/>
    <mergeCell ref="AE8:AG8"/>
    <mergeCell ref="AH8:AJ8"/>
    <mergeCell ref="AK8:AM8"/>
    <mergeCell ref="AN8:AP8"/>
    <mergeCell ref="AB14:AC14"/>
    <mergeCell ref="AD14:AE14"/>
    <mergeCell ref="AF14:AG14"/>
    <mergeCell ref="AH14:AJ14"/>
    <mergeCell ref="AK14:AL14"/>
    <mergeCell ref="AB13:AC13"/>
    <mergeCell ref="AD13:AE13"/>
    <mergeCell ref="AF13:AG13"/>
    <mergeCell ref="AN7:AP7"/>
    <mergeCell ref="AQ7:AS7"/>
    <mergeCell ref="J8:L8"/>
    <mergeCell ref="G12:O12"/>
    <mergeCell ref="J13:K13"/>
    <mergeCell ref="AQ12:AV12"/>
    <mergeCell ref="U13:V13"/>
    <mergeCell ref="W13:X13"/>
    <mergeCell ref="AE6:AG6"/>
    <mergeCell ref="AH6:AJ6"/>
    <mergeCell ref="AK6:AM6"/>
    <mergeCell ref="AN6:AP6"/>
    <mergeCell ref="G6:I6"/>
    <mergeCell ref="J6:L6"/>
    <mergeCell ref="M6:O6"/>
    <mergeCell ref="P6:R6"/>
    <mergeCell ref="S6:U6"/>
    <mergeCell ref="V6:X6"/>
    <mergeCell ref="Y6:AA6"/>
    <mergeCell ref="AB6:AD6"/>
    <mergeCell ref="Y12:AG12"/>
    <mergeCell ref="AH12:AP12"/>
    <mergeCell ref="AH13:AJ13"/>
    <mergeCell ref="AK13:AL13"/>
    <mergeCell ref="B38:F38"/>
    <mergeCell ref="G38:I38"/>
    <mergeCell ref="J38:AV38"/>
    <mergeCell ref="B32:N32"/>
    <mergeCell ref="O30:V30"/>
    <mergeCell ref="AG23:AH23"/>
    <mergeCell ref="AG24:AH24"/>
    <mergeCell ref="AG25:AH25"/>
    <mergeCell ref="Z23:AA23"/>
    <mergeCell ref="B37:F37"/>
    <mergeCell ref="G37:I37"/>
    <mergeCell ref="J37:M37"/>
    <mergeCell ref="R37:V37"/>
    <mergeCell ref="O31:V31"/>
    <mergeCell ref="O32:V32"/>
    <mergeCell ref="O33:V33"/>
    <mergeCell ref="W30:AB30"/>
    <mergeCell ref="W31:AB31"/>
    <mergeCell ref="AC31:AV31"/>
    <mergeCell ref="AC32:AV32"/>
    <mergeCell ref="AC33:AV33"/>
    <mergeCell ref="AU27:AV27"/>
    <mergeCell ref="O37:Q37"/>
    <mergeCell ref="W37:Y37"/>
    <mergeCell ref="Z37:AV37"/>
    <mergeCell ref="AC30:AV30"/>
    <mergeCell ref="N13:O13"/>
    <mergeCell ref="AR27:AT27"/>
    <mergeCell ref="AI26:AP26"/>
    <mergeCell ref="AI27:AP27"/>
    <mergeCell ref="Q27:S27"/>
    <mergeCell ref="AA27:AC27"/>
    <mergeCell ref="Q25:R25"/>
    <mergeCell ref="AD27:AH27"/>
    <mergeCell ref="T27:Z27"/>
    <mergeCell ref="F27:P27"/>
    <mergeCell ref="B16:L16"/>
    <mergeCell ref="N15:O15"/>
    <mergeCell ref="G15:M15"/>
    <mergeCell ref="AQ13:AV13"/>
    <mergeCell ref="AQ14:AV14"/>
    <mergeCell ref="AU15:AV15"/>
    <mergeCell ref="AQ15:AT15"/>
    <mergeCell ref="AM13:AN13"/>
    <mergeCell ref="AO13:AP13"/>
    <mergeCell ref="B17:K17"/>
    <mergeCell ref="M17:AT17"/>
    <mergeCell ref="P15:V15"/>
    <mergeCell ref="B8:F8"/>
    <mergeCell ref="B9:F9"/>
    <mergeCell ref="C27:D27"/>
    <mergeCell ref="B33:N33"/>
    <mergeCell ref="B30:N30"/>
    <mergeCell ref="B31:N31"/>
    <mergeCell ref="AQ8:AS8"/>
    <mergeCell ref="J7:L7"/>
    <mergeCell ref="M7:O7"/>
    <mergeCell ref="P7:R7"/>
    <mergeCell ref="V7:X7"/>
    <mergeCell ref="Y7:AA7"/>
    <mergeCell ref="AB7:AD7"/>
    <mergeCell ref="AE7:AG7"/>
    <mergeCell ref="AH7:AJ7"/>
    <mergeCell ref="AK7:AM7"/>
    <mergeCell ref="M8:O8"/>
    <mergeCell ref="P8:R8"/>
    <mergeCell ref="V8:X8"/>
    <mergeCell ref="Y8:AA8"/>
    <mergeCell ref="AB8:AD8"/>
    <mergeCell ref="W32:AB32"/>
    <mergeCell ref="W33:AB33"/>
    <mergeCell ref="L13:M13"/>
    <mergeCell ref="L3:AA3"/>
    <mergeCell ref="B3:K3"/>
    <mergeCell ref="B6:F6"/>
    <mergeCell ref="B23:E25"/>
    <mergeCell ref="G7:I7"/>
    <mergeCell ref="S7:U7"/>
    <mergeCell ref="G8:I8"/>
    <mergeCell ref="S8:U8"/>
    <mergeCell ref="S13:T13"/>
    <mergeCell ref="S14:T14"/>
    <mergeCell ref="Y14:AA14"/>
    <mergeCell ref="K25:N25"/>
    <mergeCell ref="Q23:R23"/>
    <mergeCell ref="Q24:R24"/>
    <mergeCell ref="Z24:AA24"/>
    <mergeCell ref="Z25:AA25"/>
    <mergeCell ref="B14:F14"/>
    <mergeCell ref="B15:F15"/>
    <mergeCell ref="B19:AI19"/>
    <mergeCell ref="B20:AI20"/>
    <mergeCell ref="P14:R14"/>
    <mergeCell ref="U14:V14"/>
    <mergeCell ref="W14:X14"/>
    <mergeCell ref="B7:F7"/>
  </mergeCells>
  <phoneticPr fontId="1"/>
  <pageMargins left="0.51181102362204722" right="0.31496062992125984" top="0.74803149606299213" bottom="0.55118110236220474" header="0.31496062992125984" footer="0.31496062992125984"/>
  <pageSetup paperSize="9" orientation="portrait" r:id="rId1"/>
  <headerFooter>
    <oddHeader>&amp;L&amp;"ＭＳ Ｐ明朝,標準"&amp;8別記第5号様式（第9条関係）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A22"/>
  <sheetViews>
    <sheetView view="pageBreakPreview" zoomScale="101" zoomScaleNormal="100" zoomScaleSheetLayoutView="101" workbookViewId="0">
      <pane xSplit="1" ySplit="3" topLeftCell="B4" activePane="bottomRight" state="frozen"/>
      <selection pane="topRight" activeCell="B1" sqref="B1"/>
      <selection pane="bottomLeft" activeCell="A4" sqref="A4"/>
      <selection pane="bottomRight" activeCell="A20" sqref="A20:Y20"/>
    </sheetView>
  </sheetViews>
  <sheetFormatPr defaultColWidth="9" defaultRowHeight="10.5" x14ac:dyDescent="0.25"/>
  <cols>
    <col min="1" max="1" width="7.265625" style="21" customWidth="1"/>
    <col min="2" max="2" width="5.73046875" style="21" customWidth="1"/>
    <col min="3" max="3" width="3.73046875" style="34" customWidth="1"/>
    <col min="4" max="5" width="5.73046875" style="21" customWidth="1"/>
    <col min="6" max="6" width="3.73046875" style="34" customWidth="1"/>
    <col min="7" max="7" width="5.73046875" style="35" customWidth="1"/>
    <col min="8" max="8" width="5.73046875" style="21" customWidth="1"/>
    <col min="9" max="9" width="3.73046875" style="34" customWidth="1"/>
    <col min="10" max="10" width="5.73046875" style="35" customWidth="1"/>
    <col min="11" max="11" width="5.73046875" style="21" customWidth="1"/>
    <col min="12" max="12" width="4.19921875" style="34" customWidth="1"/>
    <col min="13" max="13" width="5.73046875" style="35" customWidth="1"/>
    <col min="14" max="14" width="5.73046875" style="21" customWidth="1"/>
    <col min="15" max="15" width="3.73046875" style="34" customWidth="1"/>
    <col min="16" max="16" width="5.73046875" style="35" customWidth="1"/>
    <col min="17" max="17" width="5.73046875" style="21" customWidth="1"/>
    <col min="18" max="18" width="3.73046875" style="34" customWidth="1"/>
    <col min="19" max="19" width="5.73046875" style="35" customWidth="1"/>
    <col min="20" max="21" width="5.73046875" style="21" customWidth="1"/>
    <col min="22" max="23" width="5.265625" style="21" customWidth="1"/>
    <col min="24" max="24" width="5.86328125" style="21" customWidth="1"/>
    <col min="25" max="25" width="5.73046875" style="21" customWidth="1"/>
    <col min="26" max="26" width="5.73046875" style="36" customWidth="1"/>
    <col min="27" max="37" width="10.46484375" style="21" customWidth="1"/>
    <col min="38" max="41" width="4.59765625" style="21" customWidth="1"/>
    <col min="42" max="16384" width="9" style="21"/>
  </cols>
  <sheetData>
    <row r="1" spans="1:27" ht="32.25" customHeight="1" x14ac:dyDescent="0.25">
      <c r="A1" s="306"/>
      <c r="B1" s="306"/>
      <c r="C1" s="306"/>
      <c r="D1" s="306"/>
      <c r="E1" s="306"/>
      <c r="F1" s="306"/>
      <c r="G1" s="306"/>
      <c r="H1" s="306"/>
      <c r="I1" s="302"/>
      <c r="J1" s="404" t="s">
        <v>77</v>
      </c>
      <c r="K1" s="404"/>
      <c r="L1" s="307">
        <f>実績報告書!U1</f>
        <v>6</v>
      </c>
      <c r="M1" s="405" t="s">
        <v>83</v>
      </c>
      <c r="N1" s="405"/>
      <c r="O1" s="405"/>
      <c r="P1" s="405"/>
      <c r="Q1" s="405"/>
      <c r="R1" s="405"/>
      <c r="S1" s="405"/>
      <c r="T1" s="306"/>
      <c r="U1" s="306"/>
      <c r="V1" s="306"/>
      <c r="W1" s="306"/>
      <c r="X1" s="306"/>
      <c r="Y1" s="306"/>
      <c r="Z1" s="306"/>
    </row>
    <row r="2" spans="1:27" ht="27" customHeight="1" thickBot="1" x14ac:dyDescent="0.3">
      <c r="A2" s="406"/>
      <c r="B2" s="406" t="s">
        <v>68</v>
      </c>
      <c r="C2" s="406"/>
      <c r="D2" s="406"/>
      <c r="E2" s="406" t="s">
        <v>18</v>
      </c>
      <c r="F2" s="406"/>
      <c r="G2" s="406"/>
      <c r="H2" s="406" t="s">
        <v>19</v>
      </c>
      <c r="I2" s="406"/>
      <c r="J2" s="406"/>
      <c r="K2" s="406" t="s">
        <v>20</v>
      </c>
      <c r="L2" s="406"/>
      <c r="M2" s="406"/>
      <c r="N2" s="406" t="s">
        <v>21</v>
      </c>
      <c r="O2" s="406"/>
      <c r="P2" s="406"/>
      <c r="Q2" s="406" t="s">
        <v>22</v>
      </c>
      <c r="R2" s="406"/>
      <c r="S2" s="406"/>
      <c r="T2" s="406" t="s">
        <v>144</v>
      </c>
      <c r="U2" s="406"/>
      <c r="V2" s="408" t="s">
        <v>72</v>
      </c>
      <c r="W2" s="409"/>
      <c r="X2" s="410"/>
      <c r="Y2" s="406" t="s">
        <v>4</v>
      </c>
      <c r="Z2" s="407"/>
    </row>
    <row r="3" spans="1:27" ht="27" customHeight="1" x14ac:dyDescent="0.25">
      <c r="A3" s="406"/>
      <c r="B3" s="268" t="s">
        <v>104</v>
      </c>
      <c r="C3" s="268" t="s">
        <v>69</v>
      </c>
      <c r="D3" s="268" t="s">
        <v>105</v>
      </c>
      <c r="E3" s="268" t="s">
        <v>104</v>
      </c>
      <c r="F3" s="268" t="s">
        <v>69</v>
      </c>
      <c r="G3" s="269" t="s">
        <v>105</v>
      </c>
      <c r="H3" s="268" t="s">
        <v>104</v>
      </c>
      <c r="I3" s="268" t="s">
        <v>69</v>
      </c>
      <c r="J3" s="269" t="s">
        <v>105</v>
      </c>
      <c r="K3" s="268" t="s">
        <v>104</v>
      </c>
      <c r="L3" s="268" t="s">
        <v>69</v>
      </c>
      <c r="M3" s="269" t="s">
        <v>105</v>
      </c>
      <c r="N3" s="268" t="s">
        <v>104</v>
      </c>
      <c r="O3" s="268" t="s">
        <v>69</v>
      </c>
      <c r="P3" s="269" t="s">
        <v>105</v>
      </c>
      <c r="Q3" s="268" t="s">
        <v>104</v>
      </c>
      <c r="R3" s="268" t="s">
        <v>69</v>
      </c>
      <c r="S3" s="269" t="s">
        <v>105</v>
      </c>
      <c r="T3" s="268" t="s">
        <v>104</v>
      </c>
      <c r="U3" s="268" t="s">
        <v>105</v>
      </c>
      <c r="V3" s="270" t="s">
        <v>106</v>
      </c>
      <c r="W3" s="270" t="s">
        <v>73</v>
      </c>
      <c r="X3" s="270" t="s">
        <v>105</v>
      </c>
      <c r="Y3" s="270" t="s">
        <v>104</v>
      </c>
      <c r="Z3" s="271" t="s">
        <v>105</v>
      </c>
      <c r="AA3" s="33"/>
    </row>
    <row r="4" spans="1:27" ht="27" customHeight="1" x14ac:dyDescent="0.25">
      <c r="A4" s="267" t="s">
        <v>40</v>
      </c>
      <c r="B4" s="41"/>
      <c r="C4" s="267">
        <v>1</v>
      </c>
      <c r="D4" s="308">
        <f t="shared" ref="D4" si="0">B4*C4</f>
        <v>0</v>
      </c>
      <c r="E4" s="41"/>
      <c r="F4" s="309">
        <v>0.83333333333333337</v>
      </c>
      <c r="G4" s="308">
        <f t="shared" ref="G4" si="1">ROUNDUP(E4*F4,0)</f>
        <v>0</v>
      </c>
      <c r="H4" s="41"/>
      <c r="I4" s="310">
        <v>0.66666666666666663</v>
      </c>
      <c r="J4" s="308">
        <f t="shared" ref="J4" si="2">ROUNDUP(H4*I4,0)</f>
        <v>0</v>
      </c>
      <c r="K4" s="41"/>
      <c r="L4" s="311">
        <v>0.5</v>
      </c>
      <c r="M4" s="312">
        <f t="shared" ref="M4" si="3">ROUNDUP(K4*L4,0)</f>
        <v>0</v>
      </c>
      <c r="N4" s="41"/>
      <c r="O4" s="311">
        <v>0.33333333333333331</v>
      </c>
      <c r="P4" s="312">
        <f t="shared" ref="P4" si="4">ROUNDUP(N4*O4,0)</f>
        <v>0</v>
      </c>
      <c r="Q4" s="41"/>
      <c r="R4" s="311">
        <v>0.16666666666666666</v>
      </c>
      <c r="S4" s="308">
        <f t="shared" ref="S4" si="5">ROUNDUP(Q4*R4,0)</f>
        <v>0</v>
      </c>
      <c r="T4" s="41"/>
      <c r="U4" s="41"/>
      <c r="V4" s="42"/>
      <c r="W4" s="42"/>
      <c r="X4" s="313" t="str">
        <f t="shared" ref="X4" si="6">IFERROR(ROUNDUP(V4/W4,0),"")</f>
        <v/>
      </c>
      <c r="Y4" s="314">
        <f t="shared" ref="Y4" si="7">SUM(B4,E4,H4,K4,N4,Q4,T4)</f>
        <v>0</v>
      </c>
      <c r="Z4" s="315">
        <f>SUM(D4,G4,J4,M4,P4,S4,U4,X4)</f>
        <v>0</v>
      </c>
    </row>
    <row r="5" spans="1:27" ht="27" customHeight="1" x14ac:dyDescent="0.25">
      <c r="A5" s="267" t="s">
        <v>41</v>
      </c>
      <c r="B5" s="41"/>
      <c r="C5" s="267">
        <v>1</v>
      </c>
      <c r="D5" s="308">
        <f t="shared" ref="D5:D15" si="8">B5*C5</f>
        <v>0</v>
      </c>
      <c r="E5" s="41"/>
      <c r="F5" s="309">
        <v>0.83333333333333337</v>
      </c>
      <c r="G5" s="308">
        <f t="shared" ref="G5:G15" si="9">ROUNDUP(E5*F5,0)</f>
        <v>0</v>
      </c>
      <c r="H5" s="41"/>
      <c r="I5" s="310">
        <v>0.66666666666666663</v>
      </c>
      <c r="J5" s="308">
        <f t="shared" ref="J5:J15" si="10">ROUNDUP(H5*I5,0)</f>
        <v>0</v>
      </c>
      <c r="K5" s="41"/>
      <c r="L5" s="311">
        <v>0.5</v>
      </c>
      <c r="M5" s="312">
        <f t="shared" ref="M5:M15" si="11">ROUNDUP(K5*L5,0)</f>
        <v>0</v>
      </c>
      <c r="N5" s="41"/>
      <c r="O5" s="311">
        <v>0.33333333333333331</v>
      </c>
      <c r="P5" s="312">
        <f t="shared" ref="P5:P15" si="12">ROUNDUP(N5*O5,0)</f>
        <v>0</v>
      </c>
      <c r="Q5" s="41"/>
      <c r="R5" s="311">
        <v>0.16666666666666666</v>
      </c>
      <c r="S5" s="308">
        <f t="shared" ref="S5:S15" si="13">ROUNDUP(Q5*R5,0)</f>
        <v>0</v>
      </c>
      <c r="T5" s="41"/>
      <c r="U5" s="41"/>
      <c r="V5" s="42"/>
      <c r="W5" s="42"/>
      <c r="X5" s="313" t="str">
        <f t="shared" ref="X5:X15" si="14">IFERROR(ROUNDUP(V5/W5,0),"")</f>
        <v/>
      </c>
      <c r="Y5" s="314">
        <f t="shared" ref="Y5:Y15" si="15">SUM(B5,E5,H5,K5,N5,Q5,T5)</f>
        <v>0</v>
      </c>
      <c r="Z5" s="315">
        <f t="shared" ref="Z5:Z16" si="16">SUM(D5,G5,J5,M5,P5,S5,U5,X5)</f>
        <v>0</v>
      </c>
    </row>
    <row r="6" spans="1:27" ht="27" customHeight="1" x14ac:dyDescent="0.25">
      <c r="A6" s="267" t="s">
        <v>42</v>
      </c>
      <c r="B6" s="41"/>
      <c r="C6" s="267">
        <v>1</v>
      </c>
      <c r="D6" s="308">
        <f t="shared" si="8"/>
        <v>0</v>
      </c>
      <c r="E6" s="41"/>
      <c r="F6" s="309">
        <v>0.83333333333333337</v>
      </c>
      <c r="G6" s="308">
        <f t="shared" si="9"/>
        <v>0</v>
      </c>
      <c r="H6" s="41"/>
      <c r="I6" s="310">
        <v>0.66666666666666663</v>
      </c>
      <c r="J6" s="308">
        <f t="shared" si="10"/>
        <v>0</v>
      </c>
      <c r="K6" s="41"/>
      <c r="L6" s="311">
        <v>0.5</v>
      </c>
      <c r="M6" s="312">
        <f t="shared" si="11"/>
        <v>0</v>
      </c>
      <c r="N6" s="41"/>
      <c r="O6" s="311">
        <v>0.33333333333333331</v>
      </c>
      <c r="P6" s="312">
        <f t="shared" si="12"/>
        <v>0</v>
      </c>
      <c r="Q6" s="41"/>
      <c r="R6" s="311">
        <v>0.16666666666666666</v>
      </c>
      <c r="S6" s="308">
        <f t="shared" si="13"/>
        <v>0</v>
      </c>
      <c r="T6" s="41"/>
      <c r="U6" s="41"/>
      <c r="V6" s="42"/>
      <c r="W6" s="42"/>
      <c r="X6" s="313" t="str">
        <f t="shared" si="14"/>
        <v/>
      </c>
      <c r="Y6" s="314">
        <f t="shared" si="15"/>
        <v>0</v>
      </c>
      <c r="Z6" s="315">
        <f t="shared" si="16"/>
        <v>0</v>
      </c>
    </row>
    <row r="7" spans="1:27" ht="27" customHeight="1" x14ac:dyDescent="0.25">
      <c r="A7" s="267" t="s">
        <v>43</v>
      </c>
      <c r="B7" s="41"/>
      <c r="C7" s="267">
        <v>1</v>
      </c>
      <c r="D7" s="308">
        <f t="shared" si="8"/>
        <v>0</v>
      </c>
      <c r="E7" s="41"/>
      <c r="F7" s="309">
        <v>0.83333333333333337</v>
      </c>
      <c r="G7" s="308">
        <f t="shared" si="9"/>
        <v>0</v>
      </c>
      <c r="H7" s="41"/>
      <c r="I7" s="310">
        <v>0.66666666666666663</v>
      </c>
      <c r="J7" s="308">
        <f t="shared" si="10"/>
        <v>0</v>
      </c>
      <c r="K7" s="41"/>
      <c r="L7" s="311">
        <v>0.5</v>
      </c>
      <c r="M7" s="312">
        <f t="shared" si="11"/>
        <v>0</v>
      </c>
      <c r="N7" s="41"/>
      <c r="O7" s="311">
        <v>0.33333333333333331</v>
      </c>
      <c r="P7" s="312">
        <f t="shared" si="12"/>
        <v>0</v>
      </c>
      <c r="Q7" s="41"/>
      <c r="R7" s="311">
        <v>0.16666666666666666</v>
      </c>
      <c r="S7" s="308">
        <f t="shared" si="13"/>
        <v>0</v>
      </c>
      <c r="T7" s="41"/>
      <c r="U7" s="41"/>
      <c r="V7" s="42"/>
      <c r="W7" s="42"/>
      <c r="X7" s="313" t="str">
        <f t="shared" si="14"/>
        <v/>
      </c>
      <c r="Y7" s="314">
        <f t="shared" si="15"/>
        <v>0</v>
      </c>
      <c r="Z7" s="315">
        <f t="shared" si="16"/>
        <v>0</v>
      </c>
    </row>
    <row r="8" spans="1:27" ht="27" customHeight="1" x14ac:dyDescent="0.25">
      <c r="A8" s="267" t="s">
        <v>44</v>
      </c>
      <c r="B8" s="41"/>
      <c r="C8" s="267">
        <v>1</v>
      </c>
      <c r="D8" s="308">
        <f t="shared" si="8"/>
        <v>0</v>
      </c>
      <c r="E8" s="41"/>
      <c r="F8" s="309">
        <v>0.83333333333333337</v>
      </c>
      <c r="G8" s="308">
        <f t="shared" si="9"/>
        <v>0</v>
      </c>
      <c r="H8" s="41"/>
      <c r="I8" s="310">
        <v>0.66666666666666663</v>
      </c>
      <c r="J8" s="308">
        <f t="shared" si="10"/>
        <v>0</v>
      </c>
      <c r="K8" s="41"/>
      <c r="L8" s="311">
        <v>0.5</v>
      </c>
      <c r="M8" s="312">
        <f t="shared" si="11"/>
        <v>0</v>
      </c>
      <c r="N8" s="41"/>
      <c r="O8" s="311">
        <v>0.33333333333333331</v>
      </c>
      <c r="P8" s="312">
        <f t="shared" si="12"/>
        <v>0</v>
      </c>
      <c r="Q8" s="41"/>
      <c r="R8" s="311">
        <v>0.16666666666666666</v>
      </c>
      <c r="S8" s="308">
        <f t="shared" si="13"/>
        <v>0</v>
      </c>
      <c r="T8" s="41"/>
      <c r="U8" s="41"/>
      <c r="V8" s="42"/>
      <c r="W8" s="42"/>
      <c r="X8" s="313" t="str">
        <f t="shared" si="14"/>
        <v/>
      </c>
      <c r="Y8" s="314">
        <f t="shared" si="15"/>
        <v>0</v>
      </c>
      <c r="Z8" s="315">
        <f t="shared" si="16"/>
        <v>0</v>
      </c>
    </row>
    <row r="9" spans="1:27" ht="27" customHeight="1" x14ac:dyDescent="0.25">
      <c r="A9" s="267" t="s">
        <v>45</v>
      </c>
      <c r="B9" s="41"/>
      <c r="C9" s="267">
        <v>1</v>
      </c>
      <c r="D9" s="308">
        <f t="shared" si="8"/>
        <v>0</v>
      </c>
      <c r="E9" s="41"/>
      <c r="F9" s="309">
        <v>0.83333333333333337</v>
      </c>
      <c r="G9" s="308">
        <f t="shared" si="9"/>
        <v>0</v>
      </c>
      <c r="H9" s="41"/>
      <c r="I9" s="310">
        <v>0.66666666666666663</v>
      </c>
      <c r="J9" s="308">
        <f t="shared" si="10"/>
        <v>0</v>
      </c>
      <c r="K9" s="41"/>
      <c r="L9" s="311">
        <v>0.5</v>
      </c>
      <c r="M9" s="312">
        <f t="shared" si="11"/>
        <v>0</v>
      </c>
      <c r="N9" s="41"/>
      <c r="O9" s="311">
        <v>0.33333333333333331</v>
      </c>
      <c r="P9" s="312">
        <f t="shared" si="12"/>
        <v>0</v>
      </c>
      <c r="Q9" s="41"/>
      <c r="R9" s="311">
        <v>0.16666666666666666</v>
      </c>
      <c r="S9" s="308">
        <f t="shared" si="13"/>
        <v>0</v>
      </c>
      <c r="T9" s="41"/>
      <c r="U9" s="41"/>
      <c r="V9" s="42"/>
      <c r="W9" s="42"/>
      <c r="X9" s="313" t="str">
        <f t="shared" si="14"/>
        <v/>
      </c>
      <c r="Y9" s="314">
        <f t="shared" si="15"/>
        <v>0</v>
      </c>
      <c r="Z9" s="315">
        <f t="shared" si="16"/>
        <v>0</v>
      </c>
    </row>
    <row r="10" spans="1:27" ht="27" customHeight="1" x14ac:dyDescent="0.25">
      <c r="A10" s="267" t="s">
        <v>74</v>
      </c>
      <c r="B10" s="41"/>
      <c r="C10" s="267">
        <v>1</v>
      </c>
      <c r="D10" s="308">
        <f t="shared" si="8"/>
        <v>0</v>
      </c>
      <c r="E10" s="41"/>
      <c r="F10" s="309">
        <v>0.83333333333333337</v>
      </c>
      <c r="G10" s="308">
        <f t="shared" si="9"/>
        <v>0</v>
      </c>
      <c r="H10" s="41"/>
      <c r="I10" s="310">
        <v>0.66666666666666663</v>
      </c>
      <c r="J10" s="308">
        <f t="shared" si="10"/>
        <v>0</v>
      </c>
      <c r="K10" s="41"/>
      <c r="L10" s="311">
        <v>0.5</v>
      </c>
      <c r="M10" s="312">
        <f t="shared" si="11"/>
        <v>0</v>
      </c>
      <c r="N10" s="41"/>
      <c r="O10" s="311">
        <v>0.33333333333333331</v>
      </c>
      <c r="P10" s="312">
        <f t="shared" si="12"/>
        <v>0</v>
      </c>
      <c r="Q10" s="41"/>
      <c r="R10" s="311">
        <v>0.16666666666666666</v>
      </c>
      <c r="S10" s="308">
        <f t="shared" si="13"/>
        <v>0</v>
      </c>
      <c r="T10" s="41"/>
      <c r="U10" s="41"/>
      <c r="V10" s="42"/>
      <c r="W10" s="42"/>
      <c r="X10" s="313" t="str">
        <f t="shared" si="14"/>
        <v/>
      </c>
      <c r="Y10" s="314">
        <f t="shared" si="15"/>
        <v>0</v>
      </c>
      <c r="Z10" s="315">
        <f t="shared" si="16"/>
        <v>0</v>
      </c>
    </row>
    <row r="11" spans="1:27" ht="27" customHeight="1" x14ac:dyDescent="0.25">
      <c r="A11" s="267" t="s">
        <v>65</v>
      </c>
      <c r="B11" s="41"/>
      <c r="C11" s="267">
        <v>1</v>
      </c>
      <c r="D11" s="308">
        <f t="shared" si="8"/>
        <v>0</v>
      </c>
      <c r="E11" s="41"/>
      <c r="F11" s="309">
        <v>0.83333333333333337</v>
      </c>
      <c r="G11" s="308">
        <f t="shared" si="9"/>
        <v>0</v>
      </c>
      <c r="H11" s="41"/>
      <c r="I11" s="310">
        <v>0.66666666666666663</v>
      </c>
      <c r="J11" s="308">
        <f t="shared" si="10"/>
        <v>0</v>
      </c>
      <c r="K11" s="41"/>
      <c r="L11" s="311">
        <v>0.5</v>
      </c>
      <c r="M11" s="312">
        <f t="shared" si="11"/>
        <v>0</v>
      </c>
      <c r="N11" s="41"/>
      <c r="O11" s="311">
        <v>0.33333333333333331</v>
      </c>
      <c r="P11" s="312">
        <f t="shared" si="12"/>
        <v>0</v>
      </c>
      <c r="Q11" s="41"/>
      <c r="R11" s="311">
        <v>0.16666666666666666</v>
      </c>
      <c r="S11" s="308">
        <f t="shared" si="13"/>
        <v>0</v>
      </c>
      <c r="T11" s="41"/>
      <c r="U11" s="41"/>
      <c r="V11" s="42"/>
      <c r="W11" s="42"/>
      <c r="X11" s="313" t="str">
        <f t="shared" si="14"/>
        <v/>
      </c>
      <c r="Y11" s="314">
        <f t="shared" si="15"/>
        <v>0</v>
      </c>
      <c r="Z11" s="315">
        <f t="shared" si="16"/>
        <v>0</v>
      </c>
    </row>
    <row r="12" spans="1:27" ht="27" customHeight="1" x14ac:dyDescent="0.25">
      <c r="A12" s="267" t="s">
        <v>66</v>
      </c>
      <c r="B12" s="41"/>
      <c r="C12" s="267">
        <v>1</v>
      </c>
      <c r="D12" s="308">
        <f t="shared" si="8"/>
        <v>0</v>
      </c>
      <c r="E12" s="41"/>
      <c r="F12" s="309">
        <v>0.83333333333333337</v>
      </c>
      <c r="G12" s="308">
        <f t="shared" si="9"/>
        <v>0</v>
      </c>
      <c r="H12" s="41"/>
      <c r="I12" s="310">
        <v>0.66666666666666663</v>
      </c>
      <c r="J12" s="308">
        <f t="shared" si="10"/>
        <v>0</v>
      </c>
      <c r="K12" s="41"/>
      <c r="L12" s="311">
        <v>0.5</v>
      </c>
      <c r="M12" s="312">
        <f t="shared" si="11"/>
        <v>0</v>
      </c>
      <c r="N12" s="41"/>
      <c r="O12" s="311">
        <v>0.33333333333333331</v>
      </c>
      <c r="P12" s="312">
        <f t="shared" si="12"/>
        <v>0</v>
      </c>
      <c r="Q12" s="41"/>
      <c r="R12" s="311">
        <v>0.16666666666666666</v>
      </c>
      <c r="S12" s="308">
        <f t="shared" si="13"/>
        <v>0</v>
      </c>
      <c r="T12" s="41"/>
      <c r="U12" s="41"/>
      <c r="V12" s="42"/>
      <c r="W12" s="42"/>
      <c r="X12" s="313" t="str">
        <f t="shared" si="14"/>
        <v/>
      </c>
      <c r="Y12" s="314">
        <f t="shared" si="15"/>
        <v>0</v>
      </c>
      <c r="Z12" s="315">
        <f t="shared" si="16"/>
        <v>0</v>
      </c>
    </row>
    <row r="13" spans="1:27" ht="27" customHeight="1" x14ac:dyDescent="0.25">
      <c r="A13" s="267" t="s">
        <v>46</v>
      </c>
      <c r="B13" s="41"/>
      <c r="C13" s="267">
        <v>1</v>
      </c>
      <c r="D13" s="308">
        <f t="shared" si="8"/>
        <v>0</v>
      </c>
      <c r="E13" s="41"/>
      <c r="F13" s="309">
        <v>0.83333333333333337</v>
      </c>
      <c r="G13" s="308">
        <f t="shared" si="9"/>
        <v>0</v>
      </c>
      <c r="H13" s="41"/>
      <c r="I13" s="310">
        <v>0.66666666666666663</v>
      </c>
      <c r="J13" s="308">
        <f t="shared" si="10"/>
        <v>0</v>
      </c>
      <c r="K13" s="41"/>
      <c r="L13" s="311">
        <v>0.5</v>
      </c>
      <c r="M13" s="312">
        <f t="shared" si="11"/>
        <v>0</v>
      </c>
      <c r="N13" s="41"/>
      <c r="O13" s="311">
        <v>0.33333333333333331</v>
      </c>
      <c r="P13" s="312">
        <f t="shared" si="12"/>
        <v>0</v>
      </c>
      <c r="Q13" s="41"/>
      <c r="R13" s="311">
        <v>0.16666666666666666</v>
      </c>
      <c r="S13" s="308">
        <f t="shared" si="13"/>
        <v>0</v>
      </c>
      <c r="T13" s="41"/>
      <c r="U13" s="41"/>
      <c r="V13" s="42"/>
      <c r="W13" s="42"/>
      <c r="X13" s="313" t="str">
        <f t="shared" si="14"/>
        <v/>
      </c>
      <c r="Y13" s="314">
        <f t="shared" si="15"/>
        <v>0</v>
      </c>
      <c r="Z13" s="315">
        <f t="shared" si="16"/>
        <v>0</v>
      </c>
    </row>
    <row r="14" spans="1:27" ht="27" customHeight="1" x14ac:dyDescent="0.25">
      <c r="A14" s="267" t="s">
        <v>47</v>
      </c>
      <c r="B14" s="41"/>
      <c r="C14" s="267">
        <v>1</v>
      </c>
      <c r="D14" s="308">
        <f t="shared" si="8"/>
        <v>0</v>
      </c>
      <c r="E14" s="41"/>
      <c r="F14" s="309">
        <v>0.83333333333333337</v>
      </c>
      <c r="G14" s="308">
        <f t="shared" si="9"/>
        <v>0</v>
      </c>
      <c r="H14" s="41"/>
      <c r="I14" s="310">
        <v>0.66666666666666663</v>
      </c>
      <c r="J14" s="308">
        <f t="shared" si="10"/>
        <v>0</v>
      </c>
      <c r="K14" s="41"/>
      <c r="L14" s="311">
        <v>0.5</v>
      </c>
      <c r="M14" s="312">
        <f t="shared" si="11"/>
        <v>0</v>
      </c>
      <c r="N14" s="41"/>
      <c r="O14" s="311">
        <v>0.33333333333333331</v>
      </c>
      <c r="P14" s="312">
        <f t="shared" si="12"/>
        <v>0</v>
      </c>
      <c r="Q14" s="41"/>
      <c r="R14" s="311">
        <v>0.16666666666666666</v>
      </c>
      <c r="S14" s="308">
        <f t="shared" si="13"/>
        <v>0</v>
      </c>
      <c r="T14" s="41"/>
      <c r="U14" s="41"/>
      <c r="V14" s="42"/>
      <c r="W14" s="42"/>
      <c r="X14" s="313" t="str">
        <f t="shared" si="14"/>
        <v/>
      </c>
      <c r="Y14" s="314">
        <f t="shared" si="15"/>
        <v>0</v>
      </c>
      <c r="Z14" s="315">
        <f t="shared" si="16"/>
        <v>0</v>
      </c>
    </row>
    <row r="15" spans="1:27" ht="27" customHeight="1" x14ac:dyDescent="0.25">
      <c r="A15" s="267" t="s">
        <v>48</v>
      </c>
      <c r="B15" s="41"/>
      <c r="C15" s="267">
        <v>1</v>
      </c>
      <c r="D15" s="308">
        <f t="shared" si="8"/>
        <v>0</v>
      </c>
      <c r="E15" s="41"/>
      <c r="F15" s="309">
        <v>0.83333333333333337</v>
      </c>
      <c r="G15" s="308">
        <f t="shared" si="9"/>
        <v>0</v>
      </c>
      <c r="H15" s="41"/>
      <c r="I15" s="310">
        <v>0.66666666666666663</v>
      </c>
      <c r="J15" s="308">
        <f t="shared" si="10"/>
        <v>0</v>
      </c>
      <c r="K15" s="41"/>
      <c r="L15" s="311">
        <v>0.5</v>
      </c>
      <c r="M15" s="312">
        <f t="shared" si="11"/>
        <v>0</v>
      </c>
      <c r="N15" s="41"/>
      <c r="O15" s="311">
        <v>0.33333333333333331</v>
      </c>
      <c r="P15" s="312">
        <f t="shared" si="12"/>
        <v>0</v>
      </c>
      <c r="Q15" s="41"/>
      <c r="R15" s="311">
        <v>0.16666666666666666</v>
      </c>
      <c r="S15" s="308">
        <f t="shared" si="13"/>
        <v>0</v>
      </c>
      <c r="T15" s="41"/>
      <c r="U15" s="41"/>
      <c r="V15" s="42"/>
      <c r="W15" s="42"/>
      <c r="X15" s="313" t="str">
        <f t="shared" si="14"/>
        <v/>
      </c>
      <c r="Y15" s="314">
        <f t="shared" si="15"/>
        <v>0</v>
      </c>
      <c r="Z15" s="315">
        <f t="shared" si="16"/>
        <v>0</v>
      </c>
    </row>
    <row r="16" spans="1:27" ht="27" customHeight="1" thickBot="1" x14ac:dyDescent="0.3">
      <c r="A16" s="267" t="s">
        <v>4</v>
      </c>
      <c r="B16" s="308">
        <f>SUM(B4:B15)</f>
        <v>0</v>
      </c>
      <c r="C16" s="316"/>
      <c r="D16" s="308">
        <f t="shared" ref="D16:Y16" si="17">SUM(D4:D15)</f>
        <v>0</v>
      </c>
      <c r="E16" s="308">
        <f t="shared" si="17"/>
        <v>0</v>
      </c>
      <c r="F16" s="316"/>
      <c r="G16" s="308">
        <f t="shared" si="17"/>
        <v>0</v>
      </c>
      <c r="H16" s="308">
        <f t="shared" si="17"/>
        <v>0</v>
      </c>
      <c r="I16" s="316"/>
      <c r="J16" s="308">
        <f t="shared" si="17"/>
        <v>0</v>
      </c>
      <c r="K16" s="308">
        <f t="shared" si="17"/>
        <v>0</v>
      </c>
      <c r="L16" s="316"/>
      <c r="M16" s="308">
        <f t="shared" si="17"/>
        <v>0</v>
      </c>
      <c r="N16" s="308">
        <f t="shared" si="17"/>
        <v>0</v>
      </c>
      <c r="O16" s="316"/>
      <c r="P16" s="308">
        <f t="shared" si="17"/>
        <v>0</v>
      </c>
      <c r="Q16" s="308">
        <f>SUM(Q4:Q15)</f>
        <v>0</v>
      </c>
      <c r="R16" s="316"/>
      <c r="S16" s="308">
        <f>SUM(S4:S15)</f>
        <v>0</v>
      </c>
      <c r="T16" s="308">
        <f t="shared" si="17"/>
        <v>0</v>
      </c>
      <c r="U16" s="308">
        <f t="shared" si="17"/>
        <v>0</v>
      </c>
      <c r="V16" s="314">
        <f t="shared" si="17"/>
        <v>0</v>
      </c>
      <c r="W16" s="314">
        <f t="shared" si="17"/>
        <v>0</v>
      </c>
      <c r="X16" s="314">
        <f>SUM(X4:X15)</f>
        <v>0</v>
      </c>
      <c r="Y16" s="314">
        <f t="shared" si="17"/>
        <v>0</v>
      </c>
      <c r="Z16" s="317">
        <f t="shared" si="16"/>
        <v>0</v>
      </c>
    </row>
    <row r="17" spans="1:26" s="127" customFormat="1" ht="16.5" customHeight="1" x14ac:dyDescent="0.25">
      <c r="A17" s="412" t="s">
        <v>71</v>
      </c>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294"/>
    </row>
    <row r="18" spans="1:26" s="127" customFormat="1" ht="16.5" customHeight="1" x14ac:dyDescent="0.25">
      <c r="A18" s="413" t="s">
        <v>145</v>
      </c>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294"/>
    </row>
    <row r="19" spans="1:26" s="127" customFormat="1" ht="16.5" customHeight="1" x14ac:dyDescent="0.25">
      <c r="A19" s="577" t="s">
        <v>146</v>
      </c>
      <c r="B19" s="577"/>
      <c r="C19" s="577"/>
      <c r="D19" s="577"/>
      <c r="E19" s="577"/>
      <c r="F19" s="577"/>
      <c r="G19" s="577"/>
      <c r="H19" s="577"/>
      <c r="I19" s="577"/>
      <c r="J19" s="577"/>
      <c r="K19" s="320"/>
      <c r="L19" s="320"/>
      <c r="M19" s="320"/>
      <c r="N19" s="320"/>
      <c r="O19" s="320"/>
      <c r="P19" s="320"/>
      <c r="Q19" s="320"/>
      <c r="R19" s="320"/>
      <c r="S19" s="320"/>
      <c r="T19" s="320"/>
      <c r="U19" s="320"/>
      <c r="V19" s="320"/>
      <c r="W19" s="320"/>
      <c r="X19" s="320"/>
      <c r="Y19" s="320"/>
      <c r="Z19" s="294"/>
    </row>
    <row r="20" spans="1:26" s="127" customFormat="1" ht="16.5" customHeight="1" x14ac:dyDescent="0.25">
      <c r="A20" s="411" t="s">
        <v>174</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294"/>
    </row>
    <row r="21" spans="1:26" s="127" customFormat="1" ht="16.5" customHeight="1" x14ac:dyDescent="0.25">
      <c r="A21" s="411" t="s">
        <v>75</v>
      </c>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294"/>
    </row>
    <row r="22" spans="1:26" ht="16.899999999999999" customHeight="1" x14ac:dyDescent="0.25">
      <c r="A22" s="300" t="s">
        <v>163</v>
      </c>
      <c r="B22" s="318"/>
      <c r="C22" s="319"/>
      <c r="D22" s="318"/>
      <c r="E22" s="318"/>
      <c r="F22" s="302"/>
      <c r="G22" s="304"/>
      <c r="H22" s="301"/>
      <c r="I22" s="302"/>
      <c r="J22" s="304"/>
      <c r="K22" s="301"/>
      <c r="L22" s="302"/>
      <c r="M22" s="304"/>
      <c r="N22" s="301"/>
      <c r="O22" s="302"/>
      <c r="P22" s="304"/>
      <c r="Q22" s="301"/>
      <c r="R22" s="402" t="s">
        <v>173</v>
      </c>
      <c r="S22" s="402"/>
      <c r="T22" s="403">
        <f>実績報告書!L3</f>
        <v>0</v>
      </c>
      <c r="U22" s="403"/>
      <c r="V22" s="403"/>
      <c r="W22" s="403"/>
      <c r="X22" s="403"/>
      <c r="Y22" s="403"/>
      <c r="Z22" s="305"/>
    </row>
  </sheetData>
  <sheetProtection algorithmName="SHA-512" hashValue="Pj/adayLYPuGMeLEQNgL4t6aAgkZJhusJvDldrV5vHYdxUAiw/MmV9iaot/pKwB1ry7VIkwAvX/eRnSKKoAsFw==" saltValue="An9L3RwUJnickGK/1iQPKQ==" spinCount="100000" sheet="1" objects="1" scenarios="1"/>
  <mergeCells count="19">
    <mergeCell ref="E2:G2"/>
    <mergeCell ref="H2:J2"/>
    <mergeCell ref="K2:M2"/>
    <mergeCell ref="A19:J19"/>
    <mergeCell ref="R22:S22"/>
    <mergeCell ref="T22:Y22"/>
    <mergeCell ref="J1:K1"/>
    <mergeCell ref="M1:S1"/>
    <mergeCell ref="Y2:Z2"/>
    <mergeCell ref="N2:P2"/>
    <mergeCell ref="Q2:S2"/>
    <mergeCell ref="T2:U2"/>
    <mergeCell ref="V2:X2"/>
    <mergeCell ref="A21:Y21"/>
    <mergeCell ref="A17:Y17"/>
    <mergeCell ref="A18:Y18"/>
    <mergeCell ref="A20:Y20"/>
    <mergeCell ref="A2:A3"/>
    <mergeCell ref="B2:D2"/>
  </mergeCells>
  <phoneticPr fontId="1"/>
  <printOptions horizontalCentered="1"/>
  <pageMargins left="0.51181102362204722" right="0.51181102362204722" top="0.55118110236220474" bottom="0.55118110236220474"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25FC-BBC4-46CF-9D13-7D60ECF207B3}">
  <sheetPr>
    <tabColor theme="7" tint="0.59999389629810485"/>
    <pageSetUpPr fitToPage="1"/>
  </sheetPr>
  <dimension ref="A1:AT41"/>
  <sheetViews>
    <sheetView view="pageBreakPreview" zoomScale="78" zoomScaleNormal="78" zoomScaleSheetLayoutView="78" workbookViewId="0">
      <pane xSplit="1" ySplit="6" topLeftCell="B16" activePane="bottomRight" state="frozen"/>
      <selection pane="topRight" activeCell="B1" sqref="B1"/>
      <selection pane="bottomLeft" activeCell="A7" sqref="A7"/>
      <selection pane="bottomRight" activeCell="AH1" sqref="AH1:AQ2"/>
    </sheetView>
  </sheetViews>
  <sheetFormatPr defaultColWidth="3.59765625" defaultRowHeight="17.649999999999999" x14ac:dyDescent="0.25"/>
  <cols>
    <col min="1" max="1" width="5.265625" style="149" customWidth="1"/>
    <col min="2" max="38" width="5.19921875" style="149" customWidth="1"/>
    <col min="39" max="43" width="5.59765625" style="149" customWidth="1"/>
    <col min="44" max="44" width="11.46484375" style="149" customWidth="1"/>
    <col min="45" max="45" width="12.59765625" style="149" customWidth="1"/>
    <col min="46" max="46" width="40.46484375" style="149" customWidth="1"/>
    <col min="47" max="47" width="16.73046875" style="149" customWidth="1"/>
    <col min="48" max="16384" width="3.59765625" style="149"/>
  </cols>
  <sheetData>
    <row r="1" spans="1:46" ht="21.75" x14ac:dyDescent="0.25">
      <c r="A1" s="43" t="s">
        <v>143</v>
      </c>
      <c r="B1" s="43"/>
      <c r="AC1" s="421" t="s">
        <v>148</v>
      </c>
      <c r="AD1" s="421"/>
      <c r="AE1" s="421"/>
      <c r="AF1" s="421"/>
      <c r="AG1" s="421"/>
      <c r="AH1" s="423"/>
      <c r="AI1" s="423"/>
      <c r="AJ1" s="423"/>
      <c r="AK1" s="423"/>
      <c r="AL1" s="423"/>
      <c r="AM1" s="423"/>
      <c r="AN1" s="423"/>
      <c r="AO1" s="423"/>
      <c r="AP1" s="423"/>
      <c r="AQ1" s="423"/>
    </row>
    <row r="2" spans="1:46" ht="8.25" customHeight="1" x14ac:dyDescent="0.25">
      <c r="AC2" s="422"/>
      <c r="AD2" s="422"/>
      <c r="AE2" s="422"/>
      <c r="AF2" s="422"/>
      <c r="AG2" s="422"/>
      <c r="AH2" s="424"/>
      <c r="AI2" s="424"/>
      <c r="AJ2" s="424"/>
      <c r="AK2" s="424"/>
      <c r="AL2" s="424"/>
      <c r="AM2" s="424"/>
      <c r="AN2" s="424"/>
      <c r="AO2" s="424"/>
      <c r="AP2" s="424"/>
      <c r="AQ2" s="424"/>
    </row>
    <row r="3" spans="1:46" x14ac:dyDescent="0.25">
      <c r="A3" s="149" t="s">
        <v>126</v>
      </c>
    </row>
    <row r="4" spans="1:46" x14ac:dyDescent="0.25">
      <c r="A4" s="149" t="s">
        <v>127</v>
      </c>
    </row>
    <row r="5" spans="1:46" ht="18" thickBot="1" x14ac:dyDescent="0.3">
      <c r="A5" s="149" t="s">
        <v>128</v>
      </c>
    </row>
    <row r="6" spans="1:46" s="53" customFormat="1" ht="27.75" customHeight="1" thickBot="1" x14ac:dyDescent="0.3">
      <c r="A6" s="44"/>
      <c r="B6" s="47" t="s">
        <v>129</v>
      </c>
      <c r="C6" s="47" t="s">
        <v>130</v>
      </c>
      <c r="D6" s="47" t="s">
        <v>131</v>
      </c>
      <c r="E6" s="47" t="s">
        <v>132</v>
      </c>
      <c r="F6" s="47" t="s">
        <v>133</v>
      </c>
      <c r="G6" s="45" t="s">
        <v>134</v>
      </c>
      <c r="H6" s="151" t="s">
        <v>3</v>
      </c>
      <c r="I6" s="47" t="s">
        <v>129</v>
      </c>
      <c r="J6" s="47" t="s">
        <v>135</v>
      </c>
      <c r="K6" s="47" t="s">
        <v>136</v>
      </c>
      <c r="L6" s="47" t="s">
        <v>132</v>
      </c>
      <c r="M6" s="47" t="s">
        <v>133</v>
      </c>
      <c r="N6" s="45" t="s">
        <v>134</v>
      </c>
      <c r="O6" s="46" t="s">
        <v>3</v>
      </c>
      <c r="P6" s="47" t="s">
        <v>129</v>
      </c>
      <c r="Q6" s="47" t="s">
        <v>135</v>
      </c>
      <c r="R6" s="47" t="s">
        <v>136</v>
      </c>
      <c r="S6" s="47" t="s">
        <v>132</v>
      </c>
      <c r="T6" s="47" t="s">
        <v>133</v>
      </c>
      <c r="U6" s="45" t="s">
        <v>134</v>
      </c>
      <c r="V6" s="46" t="s">
        <v>3</v>
      </c>
      <c r="W6" s="47" t="s">
        <v>129</v>
      </c>
      <c r="X6" s="47" t="s">
        <v>135</v>
      </c>
      <c r="Y6" s="47" t="s">
        <v>136</v>
      </c>
      <c r="Z6" s="47" t="s">
        <v>132</v>
      </c>
      <c r="AA6" s="47" t="s">
        <v>133</v>
      </c>
      <c r="AB6" s="45" t="s">
        <v>134</v>
      </c>
      <c r="AC6" s="46" t="s">
        <v>3</v>
      </c>
      <c r="AD6" s="47" t="s">
        <v>129</v>
      </c>
      <c r="AE6" s="47" t="s">
        <v>135</v>
      </c>
      <c r="AF6" s="47" t="s">
        <v>136</v>
      </c>
      <c r="AG6" s="47" t="s">
        <v>132</v>
      </c>
      <c r="AH6" s="47" t="s">
        <v>133</v>
      </c>
      <c r="AI6" s="45" t="s">
        <v>134</v>
      </c>
      <c r="AJ6" s="46" t="s">
        <v>3</v>
      </c>
      <c r="AK6" s="47" t="s">
        <v>129</v>
      </c>
      <c r="AL6" s="47" t="s">
        <v>135</v>
      </c>
      <c r="AM6" s="48" t="s">
        <v>84</v>
      </c>
      <c r="AN6" s="49" t="s">
        <v>85</v>
      </c>
      <c r="AO6" s="50" t="s">
        <v>86</v>
      </c>
      <c r="AP6" s="51" t="s">
        <v>87</v>
      </c>
      <c r="AQ6" s="52" t="s">
        <v>88</v>
      </c>
    </row>
    <row r="7" spans="1:46" s="53" customFormat="1" ht="23.35" customHeight="1" x14ac:dyDescent="0.25">
      <c r="A7" s="418" t="s">
        <v>89</v>
      </c>
      <c r="B7" s="59">
        <v>1</v>
      </c>
      <c r="C7" s="152">
        <f t="shared" ref="C7:AE7" si="0">B7+1</f>
        <v>2</v>
      </c>
      <c r="D7" s="80">
        <f t="shared" si="0"/>
        <v>3</v>
      </c>
      <c r="E7" s="80">
        <f t="shared" si="0"/>
        <v>4</v>
      </c>
      <c r="F7" s="60">
        <f t="shared" si="0"/>
        <v>5</v>
      </c>
      <c r="G7" s="153">
        <f t="shared" si="0"/>
        <v>6</v>
      </c>
      <c r="H7" s="154">
        <f t="shared" si="0"/>
        <v>7</v>
      </c>
      <c r="I7" s="139">
        <f t="shared" si="0"/>
        <v>8</v>
      </c>
      <c r="J7" s="150">
        <f t="shared" si="0"/>
        <v>9</v>
      </c>
      <c r="K7" s="61">
        <f t="shared" si="0"/>
        <v>10</v>
      </c>
      <c r="L7" s="61">
        <f t="shared" si="0"/>
        <v>11</v>
      </c>
      <c r="M7" s="139">
        <f t="shared" si="0"/>
        <v>12</v>
      </c>
      <c r="N7" s="78">
        <f t="shared" si="0"/>
        <v>13</v>
      </c>
      <c r="O7" s="155">
        <f t="shared" si="0"/>
        <v>14</v>
      </c>
      <c r="P7" s="61">
        <f t="shared" si="0"/>
        <v>15</v>
      </c>
      <c r="Q7" s="156">
        <f t="shared" si="0"/>
        <v>16</v>
      </c>
      <c r="R7" s="61">
        <f t="shared" si="0"/>
        <v>17</v>
      </c>
      <c r="S7" s="61">
        <f t="shared" si="0"/>
        <v>18</v>
      </c>
      <c r="T7" s="61">
        <f t="shared" si="0"/>
        <v>19</v>
      </c>
      <c r="U7" s="78">
        <f t="shared" si="0"/>
        <v>20</v>
      </c>
      <c r="V7" s="155">
        <f t="shared" si="0"/>
        <v>21</v>
      </c>
      <c r="W7" s="61">
        <f t="shared" si="0"/>
        <v>22</v>
      </c>
      <c r="X7" s="156">
        <f t="shared" si="0"/>
        <v>23</v>
      </c>
      <c r="Y7" s="61">
        <f t="shared" si="0"/>
        <v>24</v>
      </c>
      <c r="Z7" s="61">
        <f t="shared" si="0"/>
        <v>25</v>
      </c>
      <c r="AA7" s="61">
        <f t="shared" si="0"/>
        <v>26</v>
      </c>
      <c r="AB7" s="78">
        <f t="shared" si="0"/>
        <v>27</v>
      </c>
      <c r="AC7" s="155">
        <f t="shared" si="0"/>
        <v>28</v>
      </c>
      <c r="AD7" s="62">
        <f t="shared" si="0"/>
        <v>29</v>
      </c>
      <c r="AE7" s="156">
        <f t="shared" si="0"/>
        <v>30</v>
      </c>
      <c r="AF7" s="55"/>
      <c r="AG7" s="55"/>
      <c r="AH7" s="55"/>
      <c r="AI7" s="55"/>
      <c r="AJ7" s="55"/>
      <c r="AK7" s="55"/>
      <c r="AL7" s="55"/>
      <c r="AM7" s="64">
        <f>AQ7-AN7-AO7-AP7</f>
        <v>16</v>
      </c>
      <c r="AN7" s="65">
        <v>4</v>
      </c>
      <c r="AO7" s="65">
        <v>5</v>
      </c>
      <c r="AP7" s="66">
        <v>5</v>
      </c>
      <c r="AQ7" s="67">
        <v>30</v>
      </c>
    </row>
    <row r="8" spans="1:46" s="53" customFormat="1" ht="23.35" customHeight="1" thickBot="1" x14ac:dyDescent="0.3">
      <c r="A8" s="419"/>
      <c r="B8" s="231"/>
      <c r="C8" s="232"/>
      <c r="D8" s="233"/>
      <c r="E8" s="233"/>
      <c r="F8" s="234"/>
      <c r="G8" s="235"/>
      <c r="H8" s="236"/>
      <c r="I8" s="237"/>
      <c r="J8" s="238"/>
      <c r="K8" s="239"/>
      <c r="L8" s="239"/>
      <c r="M8" s="237"/>
      <c r="N8" s="240"/>
      <c r="O8" s="236"/>
      <c r="P8" s="241"/>
      <c r="Q8" s="241"/>
      <c r="R8" s="241"/>
      <c r="S8" s="241"/>
      <c r="T8" s="241"/>
      <c r="U8" s="240"/>
      <c r="V8" s="236"/>
      <c r="W8" s="241"/>
      <c r="X8" s="241"/>
      <c r="Y8" s="241"/>
      <c r="Z8" s="241"/>
      <c r="AA8" s="241"/>
      <c r="AB8" s="240"/>
      <c r="AC8" s="236"/>
      <c r="AD8" s="236"/>
      <c r="AE8" s="241"/>
      <c r="AF8" s="55"/>
      <c r="AG8" s="55"/>
      <c r="AH8" s="55"/>
      <c r="AI8" s="55"/>
      <c r="AJ8" s="55"/>
      <c r="AK8" s="55"/>
      <c r="AL8" s="55"/>
      <c r="AM8" s="71">
        <f>COUNTIF(P8:T8,"○")+COUNTIF(P8:T8,"〇")+COUNTIF(W8:AA8,"○")+COUNTIF(AE8,"○")+COUNTIF(I8:M8,"○")+COUNTIF(W8:AA8,"〇")+COUNTIF(AE8,"〇")+COUNTIF(I8:M8,"〇")</f>
        <v>0</v>
      </c>
      <c r="AN8" s="72">
        <f>COUNTIF(N8,"○")+COUNTIF(U8,"○")+COUNTIF(AB8,"○")+COUNTIF(G8,"○")+COUNTIF(N8,"〇")+COUNTIF(U8,"〇")+COUNTIF(AB8,"〇")+COUNTIF(G8,"〇")</f>
        <v>0</v>
      </c>
      <c r="AO8" s="72">
        <f>COUNTIF(B8:F8,"○")+COUNTIF(B8:F8,"〇")</f>
        <v>0</v>
      </c>
      <c r="AP8" s="73">
        <f>COUNTIF(O8,"○")+COUNTIF(V8,"○")+COUNTIF(AC8,"○")+COUNTIF(AD8,"○")+COUNTIF(H8,"○")+COUNTIF(O8,"〇")+COUNTIF(V8,"〇")+COUNTIF(AC8,"〇")+COUNTIF(AD8,"〇")+COUNTIF(H8,"〇")</f>
        <v>0</v>
      </c>
      <c r="AQ8" s="74">
        <f>SUM(AM8:AP8)</f>
        <v>0</v>
      </c>
    </row>
    <row r="9" spans="1:46" s="53" customFormat="1" ht="23.35" customHeight="1" x14ac:dyDescent="0.25">
      <c r="A9" s="418" t="s">
        <v>90</v>
      </c>
      <c r="B9" s="157"/>
      <c r="C9" s="157"/>
      <c r="D9" s="75">
        <f t="shared" ref="D9:AC9" si="1">C9+1</f>
        <v>1</v>
      </c>
      <c r="E9" s="75">
        <f t="shared" si="1"/>
        <v>2</v>
      </c>
      <c r="F9" s="158">
        <f t="shared" si="1"/>
        <v>3</v>
      </c>
      <c r="G9" s="158">
        <f t="shared" si="1"/>
        <v>4</v>
      </c>
      <c r="H9" s="158">
        <f t="shared" si="1"/>
        <v>5</v>
      </c>
      <c r="I9" s="87">
        <f t="shared" si="1"/>
        <v>6</v>
      </c>
      <c r="J9" s="156">
        <f t="shared" si="1"/>
        <v>7</v>
      </c>
      <c r="K9" s="75">
        <f t="shared" si="1"/>
        <v>8</v>
      </c>
      <c r="L9" s="75">
        <f t="shared" si="1"/>
        <v>9</v>
      </c>
      <c r="M9" s="61">
        <f t="shared" si="1"/>
        <v>10</v>
      </c>
      <c r="N9" s="78">
        <f t="shared" si="1"/>
        <v>11</v>
      </c>
      <c r="O9" s="155">
        <f t="shared" si="1"/>
        <v>12</v>
      </c>
      <c r="P9" s="61">
        <f t="shared" si="1"/>
        <v>13</v>
      </c>
      <c r="Q9" s="156">
        <f t="shared" si="1"/>
        <v>14</v>
      </c>
      <c r="R9" s="61">
        <f t="shared" si="1"/>
        <v>15</v>
      </c>
      <c r="S9" s="61">
        <f t="shared" si="1"/>
        <v>16</v>
      </c>
      <c r="T9" s="61">
        <f t="shared" si="1"/>
        <v>17</v>
      </c>
      <c r="U9" s="78">
        <f t="shared" si="1"/>
        <v>18</v>
      </c>
      <c r="V9" s="155">
        <f t="shared" si="1"/>
        <v>19</v>
      </c>
      <c r="W9" s="61">
        <f t="shared" si="1"/>
        <v>20</v>
      </c>
      <c r="X9" s="156">
        <f t="shared" si="1"/>
        <v>21</v>
      </c>
      <c r="Y9" s="61">
        <f t="shared" si="1"/>
        <v>22</v>
      </c>
      <c r="Z9" s="61">
        <f t="shared" si="1"/>
        <v>23</v>
      </c>
      <c r="AA9" s="61">
        <f t="shared" si="1"/>
        <v>24</v>
      </c>
      <c r="AB9" s="78">
        <f t="shared" si="1"/>
        <v>25</v>
      </c>
      <c r="AC9" s="155">
        <f t="shared" si="1"/>
        <v>26</v>
      </c>
      <c r="AD9" s="61">
        <f>AC9+1</f>
        <v>27</v>
      </c>
      <c r="AE9" s="156">
        <f t="shared" ref="AE9:AH9" si="2">AD9+1</f>
        <v>28</v>
      </c>
      <c r="AF9" s="61">
        <f t="shared" si="2"/>
        <v>29</v>
      </c>
      <c r="AG9" s="61">
        <f t="shared" si="2"/>
        <v>30</v>
      </c>
      <c r="AH9" s="61">
        <f t="shared" si="2"/>
        <v>31</v>
      </c>
      <c r="AI9" s="55"/>
      <c r="AJ9" s="55"/>
      <c r="AK9" s="55"/>
      <c r="AL9" s="55"/>
      <c r="AM9" s="115">
        <f>AQ9-AN9-AO9-AP9</f>
        <v>21</v>
      </c>
      <c r="AN9" s="116">
        <v>3</v>
      </c>
      <c r="AO9" s="117"/>
      <c r="AP9" s="118">
        <v>7</v>
      </c>
      <c r="AQ9" s="119">
        <v>31</v>
      </c>
    </row>
    <row r="10" spans="1:46" s="53" customFormat="1" ht="23.35" customHeight="1" x14ac:dyDescent="0.25">
      <c r="A10" s="419"/>
      <c r="B10" s="68"/>
      <c r="C10" s="68"/>
      <c r="D10" s="239"/>
      <c r="E10" s="239"/>
      <c r="F10" s="236"/>
      <c r="G10" s="236"/>
      <c r="H10" s="236"/>
      <c r="I10" s="236"/>
      <c r="J10" s="241"/>
      <c r="K10" s="239"/>
      <c r="L10" s="239"/>
      <c r="M10" s="239"/>
      <c r="N10" s="240"/>
      <c r="O10" s="236"/>
      <c r="P10" s="241"/>
      <c r="Q10" s="241"/>
      <c r="R10" s="239"/>
      <c r="S10" s="239"/>
      <c r="T10" s="239"/>
      <c r="U10" s="240"/>
      <c r="V10" s="236"/>
      <c r="W10" s="241"/>
      <c r="X10" s="241"/>
      <c r="Y10" s="239"/>
      <c r="Z10" s="239"/>
      <c r="AA10" s="239"/>
      <c r="AB10" s="240"/>
      <c r="AC10" s="236"/>
      <c r="AD10" s="241"/>
      <c r="AE10" s="241"/>
      <c r="AF10" s="239"/>
      <c r="AG10" s="239"/>
      <c r="AH10" s="239"/>
      <c r="AI10" s="68"/>
      <c r="AJ10" s="68"/>
      <c r="AK10" s="68"/>
      <c r="AL10" s="68"/>
      <c r="AM10" s="120">
        <f>COUNTIF(J10:M10,"○")+COUNTIF(P10:T10,"○")+COUNTIF(W10:AA10,"○")+COUNTIF(AD10:AH10,"○")+COUNTIF(D10:E10,"○")+COUNTIF(J10:M10,"〇")+COUNTIF(P10:T10,"〇")+COUNTIF(W10:AA10,"〇")+COUNTIF(AD10:AH10,"〇")+COUNTIF(D10:E10,"〇")</f>
        <v>0</v>
      </c>
      <c r="AN10" s="121">
        <f>COUNTIF(N10,"○")+COUNTIF(U10,"○")+COUNTIF(AB10,"○")+COUNTIF(N10,"〇")+COUNTIF(U10,"〇")+COUNTIF(AB10,"〇")</f>
        <v>0</v>
      </c>
      <c r="AO10" s="122">
        <v>0</v>
      </c>
      <c r="AP10" s="123">
        <f>COUNTIF(F10:I10,"○")+COUNTIF(O10,"○")+COUNTIF(V10,"○")+COUNTIF(AC10,"○")+COUNTIF(F10:I10,"〇")+COUNTIF(O10,"〇")+COUNTIF(V10,"〇")+COUNTIF(AC10,"〇")</f>
        <v>0</v>
      </c>
      <c r="AQ10" s="124">
        <f>SUM(AM10:AP10)</f>
        <v>0</v>
      </c>
    </row>
    <row r="11" spans="1:46" s="53" customFormat="1" ht="23.35" customHeight="1" x14ac:dyDescent="0.25">
      <c r="A11" s="418" t="s">
        <v>42</v>
      </c>
      <c r="B11" s="55"/>
      <c r="C11" s="54"/>
      <c r="D11" s="54"/>
      <c r="E11" s="54"/>
      <c r="F11" s="54"/>
      <c r="G11" s="78">
        <f t="shared" ref="G11:H11" si="3">F11+1</f>
        <v>1</v>
      </c>
      <c r="H11" s="155">
        <f t="shared" si="3"/>
        <v>2</v>
      </c>
      <c r="I11" s="61">
        <f>H11+1</f>
        <v>3</v>
      </c>
      <c r="J11" s="156">
        <f t="shared" ref="J11:AJ11" si="4">I11+1</f>
        <v>4</v>
      </c>
      <c r="K11" s="61">
        <f t="shared" si="4"/>
        <v>5</v>
      </c>
      <c r="L11" s="61">
        <f t="shared" si="4"/>
        <v>6</v>
      </c>
      <c r="M11" s="61">
        <f t="shared" si="4"/>
        <v>7</v>
      </c>
      <c r="N11" s="78">
        <f t="shared" si="4"/>
        <v>8</v>
      </c>
      <c r="O11" s="155">
        <f t="shared" si="4"/>
        <v>9</v>
      </c>
      <c r="P11" s="61">
        <f>O11+1</f>
        <v>10</v>
      </c>
      <c r="Q11" s="156">
        <f>P11+1</f>
        <v>11</v>
      </c>
      <c r="R11" s="61">
        <f t="shared" si="4"/>
        <v>12</v>
      </c>
      <c r="S11" s="61">
        <f t="shared" si="4"/>
        <v>13</v>
      </c>
      <c r="T11" s="61">
        <f t="shared" si="4"/>
        <v>14</v>
      </c>
      <c r="U11" s="78">
        <f t="shared" si="4"/>
        <v>15</v>
      </c>
      <c r="V11" s="155">
        <f t="shared" si="4"/>
        <v>16</v>
      </c>
      <c r="W11" s="61">
        <f t="shared" si="4"/>
        <v>17</v>
      </c>
      <c r="X11" s="156">
        <f t="shared" si="4"/>
        <v>18</v>
      </c>
      <c r="Y11" s="61">
        <f t="shared" si="4"/>
        <v>19</v>
      </c>
      <c r="Z11" s="61">
        <f t="shared" si="4"/>
        <v>20</v>
      </c>
      <c r="AA11" s="61">
        <f t="shared" si="4"/>
        <v>21</v>
      </c>
      <c r="AB11" s="78">
        <f t="shared" si="4"/>
        <v>22</v>
      </c>
      <c r="AC11" s="155">
        <f t="shared" si="4"/>
        <v>23</v>
      </c>
      <c r="AD11" s="61">
        <f t="shared" si="4"/>
        <v>24</v>
      </c>
      <c r="AE11" s="156">
        <f t="shared" si="4"/>
        <v>25</v>
      </c>
      <c r="AF11" s="61">
        <f t="shared" si="4"/>
        <v>26</v>
      </c>
      <c r="AG11" s="61">
        <f t="shared" si="4"/>
        <v>27</v>
      </c>
      <c r="AH11" s="61">
        <f t="shared" si="4"/>
        <v>28</v>
      </c>
      <c r="AI11" s="78">
        <f t="shared" si="4"/>
        <v>29</v>
      </c>
      <c r="AJ11" s="155">
        <f t="shared" si="4"/>
        <v>30</v>
      </c>
      <c r="AK11" s="55"/>
      <c r="AL11" s="63"/>
      <c r="AM11" s="64">
        <f>AQ11-AN11-AO11-AP11</f>
        <v>20</v>
      </c>
      <c r="AN11" s="65">
        <v>5</v>
      </c>
      <c r="AO11" s="114">
        <v>0</v>
      </c>
      <c r="AP11" s="66">
        <v>5</v>
      </c>
      <c r="AQ11" s="67">
        <v>30</v>
      </c>
    </row>
    <row r="12" spans="1:46" s="53" customFormat="1" ht="23.35" customHeight="1" thickBot="1" x14ac:dyDescent="0.3">
      <c r="A12" s="419"/>
      <c r="B12" s="68"/>
      <c r="C12" s="68"/>
      <c r="D12" s="68"/>
      <c r="E12" s="68"/>
      <c r="F12" s="68"/>
      <c r="G12" s="240"/>
      <c r="H12" s="236"/>
      <c r="I12" s="241"/>
      <c r="J12" s="241"/>
      <c r="K12" s="239"/>
      <c r="L12" s="239"/>
      <c r="M12" s="239"/>
      <c r="N12" s="240"/>
      <c r="O12" s="236"/>
      <c r="P12" s="241"/>
      <c r="Q12" s="241"/>
      <c r="R12" s="239"/>
      <c r="S12" s="239"/>
      <c r="T12" s="239"/>
      <c r="U12" s="240"/>
      <c r="V12" s="236"/>
      <c r="W12" s="241"/>
      <c r="X12" s="241"/>
      <c r="Y12" s="242"/>
      <c r="Z12" s="242"/>
      <c r="AA12" s="242"/>
      <c r="AB12" s="243"/>
      <c r="AC12" s="244"/>
      <c r="AD12" s="245"/>
      <c r="AE12" s="245"/>
      <c r="AF12" s="245"/>
      <c r="AG12" s="245"/>
      <c r="AH12" s="245"/>
      <c r="AI12" s="243"/>
      <c r="AJ12" s="244"/>
      <c r="AK12" s="68"/>
      <c r="AL12" s="77"/>
      <c r="AM12" s="71">
        <f>COUNTIF(I12:M12,"○")+COUNTIF(P12:T12,"○")+COUNTIF(W12:AA12,"○")+COUNTIF(AD12:AH12,"○")+COUNTIF(I12:M12,"〇")+COUNTIF(P12:T12,"〇")+COUNTIF(W12:AA12,"〇")+COUNTIF(AD12:AH12,"〇")</f>
        <v>0</v>
      </c>
      <c r="AN12" s="72">
        <f>COUNTIF(G12,"○")+COUNTIF(N12,"○")+COUNTIF(U12,"○")+COUNTIF(AB12,"○")+COUNTIF(AI12,"○")+COUNTIF(G12,"〇")+COUNTIF(N12,"〇")+COUNTIF(U12,"〇")+COUNTIF(AB12,"〇")+COUNTIF(AI12,"〇")</f>
        <v>0</v>
      </c>
      <c r="AO12" s="114">
        <v>0</v>
      </c>
      <c r="AP12" s="73">
        <f>COUNTIF(H12,"○")+COUNTIF(O12,"○")+COUNTIF(V12,"○")+COUNTIF(AC12,"○")+COUNTIF(AJ12,"○")+COUNTIF(H12,"〇")+COUNTIF(O12,"〇")+COUNTIF(V12,"〇")+COUNTIF(AC12,"〇")+COUNTIF(AJ12,"〇")</f>
        <v>0</v>
      </c>
      <c r="AQ12" s="74">
        <f>SUM(AM12:AP12)</f>
        <v>0</v>
      </c>
    </row>
    <row r="13" spans="1:46" s="53" customFormat="1" ht="23.35" customHeight="1" x14ac:dyDescent="0.25">
      <c r="A13" s="418" t="s">
        <v>43</v>
      </c>
      <c r="B13" s="61">
        <v>1</v>
      </c>
      <c r="C13" s="156">
        <f t="shared" ref="C13:H13" si="5">B13+1</f>
        <v>2</v>
      </c>
      <c r="D13" s="61">
        <f t="shared" si="5"/>
        <v>3</v>
      </c>
      <c r="E13" s="61">
        <f t="shared" si="5"/>
        <v>4</v>
      </c>
      <c r="F13" s="61">
        <f t="shared" si="5"/>
        <v>5</v>
      </c>
      <c r="G13" s="78">
        <f t="shared" si="5"/>
        <v>6</v>
      </c>
      <c r="H13" s="155">
        <f t="shared" si="5"/>
        <v>7</v>
      </c>
      <c r="I13" s="61">
        <f>H13+1</f>
        <v>8</v>
      </c>
      <c r="J13" s="156">
        <f t="shared" ref="J13:AF13" si="6">I13+1</f>
        <v>9</v>
      </c>
      <c r="K13" s="61">
        <f t="shared" si="6"/>
        <v>10</v>
      </c>
      <c r="L13" s="61">
        <f t="shared" si="6"/>
        <v>11</v>
      </c>
      <c r="M13" s="61">
        <f t="shared" si="6"/>
        <v>12</v>
      </c>
      <c r="N13" s="78">
        <f t="shared" si="6"/>
        <v>13</v>
      </c>
      <c r="O13" s="155">
        <f t="shared" si="6"/>
        <v>14</v>
      </c>
      <c r="P13" s="87">
        <f>O13+1</f>
        <v>15</v>
      </c>
      <c r="Q13" s="156">
        <f>P13+1</f>
        <v>16</v>
      </c>
      <c r="R13" s="156">
        <f t="shared" si="6"/>
        <v>17</v>
      </c>
      <c r="S13" s="61">
        <f t="shared" si="6"/>
        <v>18</v>
      </c>
      <c r="T13" s="61">
        <f t="shared" si="6"/>
        <v>19</v>
      </c>
      <c r="U13" s="78">
        <f t="shared" si="6"/>
        <v>20</v>
      </c>
      <c r="V13" s="155">
        <f t="shared" si="6"/>
        <v>21</v>
      </c>
      <c r="W13" s="61">
        <f t="shared" si="6"/>
        <v>22</v>
      </c>
      <c r="X13" s="150">
        <f t="shared" si="6"/>
        <v>23</v>
      </c>
      <c r="Y13" s="159">
        <f t="shared" si="6"/>
        <v>24</v>
      </c>
      <c r="Z13" s="80">
        <f t="shared" si="6"/>
        <v>25</v>
      </c>
      <c r="AA13" s="160">
        <f>Z13+1</f>
        <v>26</v>
      </c>
      <c r="AB13" s="58">
        <f>AA13+1</f>
        <v>27</v>
      </c>
      <c r="AC13" s="161">
        <f t="shared" ref="AC13" si="7">AB13+1</f>
        <v>28</v>
      </c>
      <c r="AD13" s="59">
        <f t="shared" si="6"/>
        <v>29</v>
      </c>
      <c r="AE13" s="162">
        <f t="shared" si="6"/>
        <v>30</v>
      </c>
      <c r="AF13" s="60">
        <f t="shared" si="6"/>
        <v>31</v>
      </c>
      <c r="AG13" s="140"/>
      <c r="AH13" s="55"/>
      <c r="AI13" s="55"/>
      <c r="AJ13" s="55"/>
      <c r="AK13" s="55"/>
      <c r="AL13" s="55"/>
      <c r="AM13" s="115">
        <f>AQ13-AN13-AO13-AP13</f>
        <v>16</v>
      </c>
      <c r="AN13" s="116">
        <v>4</v>
      </c>
      <c r="AO13" s="116">
        <v>6</v>
      </c>
      <c r="AP13" s="118">
        <v>5</v>
      </c>
      <c r="AQ13" s="119">
        <v>31</v>
      </c>
    </row>
    <row r="14" spans="1:46" s="53" customFormat="1" ht="23.35" customHeight="1" thickBot="1" x14ac:dyDescent="0.3">
      <c r="A14" s="419"/>
      <c r="B14" s="241"/>
      <c r="C14" s="241"/>
      <c r="D14" s="242"/>
      <c r="E14" s="242"/>
      <c r="F14" s="242"/>
      <c r="G14" s="243"/>
      <c r="H14" s="244"/>
      <c r="I14" s="245"/>
      <c r="J14" s="245"/>
      <c r="K14" s="242"/>
      <c r="L14" s="242"/>
      <c r="M14" s="242"/>
      <c r="N14" s="243"/>
      <c r="O14" s="244"/>
      <c r="P14" s="236"/>
      <c r="Q14" s="245"/>
      <c r="R14" s="245"/>
      <c r="S14" s="242"/>
      <c r="T14" s="242"/>
      <c r="U14" s="243"/>
      <c r="V14" s="244"/>
      <c r="W14" s="245"/>
      <c r="X14" s="246"/>
      <c r="Y14" s="247"/>
      <c r="Z14" s="242"/>
      <c r="AA14" s="248"/>
      <c r="AB14" s="249"/>
      <c r="AC14" s="250"/>
      <c r="AD14" s="231"/>
      <c r="AE14" s="251"/>
      <c r="AF14" s="234"/>
      <c r="AG14" s="141"/>
      <c r="AH14" s="68"/>
      <c r="AI14" s="68"/>
      <c r="AJ14" s="68"/>
      <c r="AK14" s="68"/>
      <c r="AL14" s="68"/>
      <c r="AM14" s="120">
        <f>COUNTIF(B14:F14,"○")+COUNTIF(I14:M14,"○")+COUNTIF(Q14:T14,"○")+COUNTIF(W14:X14,"○")+COUNTIF(B14:F14,"〇")+COUNTIF(I14:M14,"〇")+COUNTIF(Q14:T14,"〇")+COUNTIF(W14:X14,"〇")</f>
        <v>0</v>
      </c>
      <c r="AN14" s="121">
        <f>COUNTIF(G14,"○")+COUNTIF(AB14,"○")+COUNTIF(N14,"○")+COUNTIF(U14,"○")+COUNTIF(G14,"〇")+COUNTIF(AB14,"〇")+COUNTIF(N14,"〇")+COUNTIF(U14,"〇")</f>
        <v>0</v>
      </c>
      <c r="AO14" s="121">
        <f>COUNTIF(AD14:AF14,"○")+COUNTIF(Y14:AA14,"○")+COUNTIF(AD14:AF14,"〇")+COUNTIF(Y14:AA14,"〇")</f>
        <v>0</v>
      </c>
      <c r="AP14" s="123">
        <f>COUNTIF(O14:P14,"○")+COUNTIF(H14,"○")+COUNTIF(V14,"○")+COUNTIF(AC14,"○")+COUNTIF(O14:P14,"〇")+COUNTIF(H14,"〇")+COUNTIF(V14,"〇")+COUNTIF(AC14,"〇")</f>
        <v>0</v>
      </c>
      <c r="AQ14" s="124">
        <f>SUM(AM14:AP14)</f>
        <v>0</v>
      </c>
      <c r="AS14"/>
      <c r="AT14"/>
    </row>
    <row r="15" spans="1:46" s="53" customFormat="1" ht="23.35" customHeight="1" x14ac:dyDescent="0.25">
      <c r="A15" s="418" t="s">
        <v>44</v>
      </c>
      <c r="B15" s="55"/>
      <c r="C15" s="56"/>
      <c r="D15" s="56"/>
      <c r="E15" s="59">
        <f t="shared" ref="E15:AI15" si="8">D15+1</f>
        <v>1</v>
      </c>
      <c r="F15" s="60">
        <f t="shared" si="8"/>
        <v>2</v>
      </c>
      <c r="G15" s="58">
        <f t="shared" si="8"/>
        <v>3</v>
      </c>
      <c r="H15" s="161">
        <f t="shared" si="8"/>
        <v>4</v>
      </c>
      <c r="I15" s="59">
        <f t="shared" si="8"/>
        <v>5</v>
      </c>
      <c r="J15" s="162">
        <f t="shared" si="8"/>
        <v>6</v>
      </c>
      <c r="K15" s="80">
        <f t="shared" si="8"/>
        <v>7</v>
      </c>
      <c r="L15" s="80">
        <f t="shared" si="8"/>
        <v>8</v>
      </c>
      <c r="M15" s="60">
        <f t="shared" si="8"/>
        <v>9</v>
      </c>
      <c r="N15" s="58">
        <f t="shared" si="8"/>
        <v>10</v>
      </c>
      <c r="O15" s="163">
        <f t="shared" si="8"/>
        <v>11</v>
      </c>
      <c r="P15" s="164">
        <f t="shared" si="8"/>
        <v>12</v>
      </c>
      <c r="Q15" s="165">
        <f t="shared" si="8"/>
        <v>13</v>
      </c>
      <c r="R15" s="80">
        <f t="shared" si="8"/>
        <v>14</v>
      </c>
      <c r="S15" s="80">
        <f t="shared" si="8"/>
        <v>15</v>
      </c>
      <c r="T15" s="60">
        <f t="shared" si="8"/>
        <v>16</v>
      </c>
      <c r="U15" s="58">
        <f t="shared" si="8"/>
        <v>17</v>
      </c>
      <c r="V15" s="161">
        <f t="shared" si="8"/>
        <v>18</v>
      </c>
      <c r="W15" s="59">
        <f t="shared" si="8"/>
        <v>19</v>
      </c>
      <c r="X15" s="162">
        <f t="shared" si="8"/>
        <v>20</v>
      </c>
      <c r="Y15" s="80">
        <f t="shared" si="8"/>
        <v>21</v>
      </c>
      <c r="Z15" s="60">
        <f t="shared" si="8"/>
        <v>22</v>
      </c>
      <c r="AA15" s="142">
        <f t="shared" si="8"/>
        <v>23</v>
      </c>
      <c r="AB15" s="166">
        <f t="shared" si="8"/>
        <v>24</v>
      </c>
      <c r="AC15" s="167">
        <f t="shared" si="8"/>
        <v>25</v>
      </c>
      <c r="AD15" s="75">
        <f t="shared" si="8"/>
        <v>26</v>
      </c>
      <c r="AE15" s="168">
        <f t="shared" si="8"/>
        <v>27</v>
      </c>
      <c r="AF15" s="75">
        <f t="shared" si="8"/>
        <v>28</v>
      </c>
      <c r="AG15" s="75">
        <f t="shared" si="8"/>
        <v>29</v>
      </c>
      <c r="AH15" s="75">
        <f t="shared" si="8"/>
        <v>30</v>
      </c>
      <c r="AI15" s="169">
        <f t="shared" si="8"/>
        <v>31</v>
      </c>
      <c r="AJ15" s="81"/>
      <c r="AK15" s="55"/>
      <c r="AL15" s="63"/>
      <c r="AM15" s="64">
        <f>AQ15-AN15-AO15-AP15</f>
        <v>6</v>
      </c>
      <c r="AN15" s="65">
        <v>5</v>
      </c>
      <c r="AO15" s="65">
        <v>15</v>
      </c>
      <c r="AP15" s="66">
        <v>5</v>
      </c>
      <c r="AQ15" s="67">
        <v>31</v>
      </c>
    </row>
    <row r="16" spans="1:46" s="53" customFormat="1" ht="23.35" customHeight="1" thickBot="1" x14ac:dyDescent="0.3">
      <c r="A16" s="419"/>
      <c r="B16" s="68"/>
      <c r="C16" s="69"/>
      <c r="D16" s="69"/>
      <c r="E16" s="231"/>
      <c r="F16" s="252"/>
      <c r="G16" s="249"/>
      <c r="H16" s="250"/>
      <c r="I16" s="231"/>
      <c r="J16" s="251"/>
      <c r="K16" s="233"/>
      <c r="L16" s="233"/>
      <c r="M16" s="234"/>
      <c r="N16" s="249"/>
      <c r="O16" s="253"/>
      <c r="P16" s="250"/>
      <c r="Q16" s="254"/>
      <c r="R16" s="233"/>
      <c r="S16" s="233"/>
      <c r="T16" s="234"/>
      <c r="U16" s="249"/>
      <c r="V16" s="250"/>
      <c r="W16" s="231"/>
      <c r="X16" s="251"/>
      <c r="Y16" s="233"/>
      <c r="Z16" s="234"/>
      <c r="AA16" s="255"/>
      <c r="AB16" s="249"/>
      <c r="AC16" s="256"/>
      <c r="AD16" s="241"/>
      <c r="AE16" s="241"/>
      <c r="AF16" s="239"/>
      <c r="AG16" s="239"/>
      <c r="AH16" s="239"/>
      <c r="AI16" s="240"/>
      <c r="AJ16" s="68"/>
      <c r="AK16" s="68"/>
      <c r="AL16" s="70"/>
      <c r="AM16" s="71">
        <f>COUNTIF(AA16,"○")+COUNTIF(AD16:AH16,"○")+COUNTIF(AA16,"〇")+COUNTIF(AD16:AH16,"〇")</f>
        <v>0</v>
      </c>
      <c r="AN16" s="72">
        <f>COUNTIF(G16,"○")+COUNTIF(U16,"○")+COUNTIF(AB16,"○")+COUNTIF(N16,"○")+COUNTIF(AI16,"○")+COUNTIF(G16,"〇")+COUNTIF(U16,"〇")+COUNTIF(AB16,"〇")+COUNTIF(N16,"〇")+COUNTIF(AI16,"〇")</f>
        <v>0</v>
      </c>
      <c r="AO16" s="72">
        <f>COUNTIF(E16:F16,"○")+COUNTIF(I16:M16,"○")+COUNTIF(Q16:T16,"○")+COUNTIF(W16:Z16,"○")+COUNTIF(E16:F16,"〇")+COUNTIF(I16:M16,"〇")+COUNTIF(Q16:T16,"〇")+COUNTIF(W16:Z16,"〇")</f>
        <v>0</v>
      </c>
      <c r="AP16" s="73">
        <f>COUNTIF(H16,"○")+COUNTIF(P16,"○")+COUNTIF(V16,"○")+COUNTIF(AC16,"○")+COUNTIF(O16,"○")+COUNTIF(H16,"〇")+COUNTIF(P16,"〇")+COUNTIF(V16,"〇")+COUNTIF(AC16,"〇")+COUNTIF(O16,"〇")</f>
        <v>0</v>
      </c>
      <c r="AQ16" s="74">
        <f>SUM(AM16:AP16)</f>
        <v>0</v>
      </c>
    </row>
    <row r="17" spans="1:44" s="53" customFormat="1" ht="23.35" customHeight="1" x14ac:dyDescent="0.25">
      <c r="A17" s="418" t="s">
        <v>45</v>
      </c>
      <c r="B17" s="55"/>
      <c r="C17" s="54"/>
      <c r="D17" s="81"/>
      <c r="E17" s="81"/>
      <c r="F17" s="81"/>
      <c r="G17" s="81"/>
      <c r="H17" s="170">
        <f t="shared" ref="H17" si="9">G17+1</f>
        <v>1</v>
      </c>
      <c r="I17" s="75">
        <f>H17+1</f>
        <v>2</v>
      </c>
      <c r="J17" s="168">
        <f t="shared" ref="J17:AK17" si="10">I17+1</f>
        <v>3</v>
      </c>
      <c r="K17" s="75">
        <f t="shared" si="10"/>
        <v>4</v>
      </c>
      <c r="L17" s="75">
        <f t="shared" si="10"/>
        <v>5</v>
      </c>
      <c r="M17" s="75">
        <f t="shared" si="10"/>
        <v>6</v>
      </c>
      <c r="N17" s="169">
        <f t="shared" si="10"/>
        <v>7</v>
      </c>
      <c r="O17" s="170">
        <f t="shared" si="10"/>
        <v>8</v>
      </c>
      <c r="P17" s="61">
        <f t="shared" si="10"/>
        <v>9</v>
      </c>
      <c r="Q17" s="168">
        <f t="shared" si="10"/>
        <v>10</v>
      </c>
      <c r="R17" s="75">
        <f t="shared" si="10"/>
        <v>11</v>
      </c>
      <c r="S17" s="75">
        <f t="shared" si="10"/>
        <v>12</v>
      </c>
      <c r="T17" s="75">
        <f t="shared" si="10"/>
        <v>13</v>
      </c>
      <c r="U17" s="169">
        <f t="shared" si="10"/>
        <v>14</v>
      </c>
      <c r="V17" s="170">
        <f t="shared" si="10"/>
        <v>15</v>
      </c>
      <c r="W17" s="171">
        <f t="shared" si="10"/>
        <v>16</v>
      </c>
      <c r="X17" s="168">
        <f t="shared" si="10"/>
        <v>17</v>
      </c>
      <c r="Y17" s="168">
        <f t="shared" si="10"/>
        <v>18</v>
      </c>
      <c r="Z17" s="75">
        <f t="shared" si="10"/>
        <v>19</v>
      </c>
      <c r="AA17" s="75">
        <f t="shared" si="10"/>
        <v>20</v>
      </c>
      <c r="AB17" s="169">
        <f t="shared" si="10"/>
        <v>21</v>
      </c>
      <c r="AC17" s="87">
        <f t="shared" si="10"/>
        <v>22</v>
      </c>
      <c r="AD17" s="62">
        <f t="shared" si="10"/>
        <v>23</v>
      </c>
      <c r="AE17" s="156">
        <f t="shared" si="10"/>
        <v>24</v>
      </c>
      <c r="AF17" s="61">
        <f t="shared" si="10"/>
        <v>25</v>
      </c>
      <c r="AG17" s="61">
        <f t="shared" si="10"/>
        <v>26</v>
      </c>
      <c r="AH17" s="61">
        <f t="shared" si="10"/>
        <v>27</v>
      </c>
      <c r="AI17" s="78">
        <f t="shared" si="10"/>
        <v>28</v>
      </c>
      <c r="AJ17" s="155">
        <f t="shared" si="10"/>
        <v>29</v>
      </c>
      <c r="AK17" s="61">
        <f t="shared" si="10"/>
        <v>30</v>
      </c>
      <c r="AL17" s="82"/>
      <c r="AM17" s="115">
        <f>AQ17-AN17-AO17-AP17</f>
        <v>19</v>
      </c>
      <c r="AN17" s="116">
        <v>4</v>
      </c>
      <c r="AO17" s="117"/>
      <c r="AP17" s="118">
        <v>7</v>
      </c>
      <c r="AQ17" s="119">
        <v>30</v>
      </c>
      <c r="AR17" s="172"/>
    </row>
    <row r="18" spans="1:44" s="53" customFormat="1" ht="23.35" customHeight="1" x14ac:dyDescent="0.25">
      <c r="A18" s="419"/>
      <c r="B18" s="68"/>
      <c r="C18" s="68"/>
      <c r="D18" s="68"/>
      <c r="E18" s="68"/>
      <c r="F18" s="68"/>
      <c r="G18" s="68"/>
      <c r="H18" s="236"/>
      <c r="I18" s="241"/>
      <c r="J18" s="241"/>
      <c r="K18" s="239"/>
      <c r="L18" s="239"/>
      <c r="M18" s="239"/>
      <c r="N18" s="240"/>
      <c r="O18" s="236"/>
      <c r="P18" s="241"/>
      <c r="Q18" s="241"/>
      <c r="R18" s="239"/>
      <c r="S18" s="239"/>
      <c r="T18" s="239"/>
      <c r="U18" s="240"/>
      <c r="V18" s="236"/>
      <c r="W18" s="236"/>
      <c r="X18" s="241"/>
      <c r="Y18" s="241"/>
      <c r="Z18" s="239"/>
      <c r="AA18" s="239"/>
      <c r="AB18" s="240"/>
      <c r="AC18" s="236"/>
      <c r="AD18" s="236"/>
      <c r="AE18" s="241"/>
      <c r="AF18" s="241"/>
      <c r="AG18" s="241"/>
      <c r="AH18" s="241"/>
      <c r="AI18" s="240"/>
      <c r="AJ18" s="236"/>
      <c r="AK18" s="241"/>
      <c r="AL18" s="77"/>
      <c r="AM18" s="120">
        <f>COUNTIF(I18:M18,"○")+COUNTIF(P18:T18,"○")+COUNTIF(X18:AA18,"○")+COUNTIF(AK18,"○")+COUNTIF(AE18:AH18,"○")+COUNTIF(I18:M18,"〇")+COUNTIF(P18:T18,"〇")+COUNTIF(X18:AA18,"〇")+COUNTIF(AK18,"〇")+COUNTIF(AE18:AH18,"〇")</f>
        <v>0</v>
      </c>
      <c r="AN18" s="121">
        <f>COUNTIF(N18,"○")+COUNTIF(U18,"○")+COUNTIF(AB18,"○")+COUNTIF(AI18,"○")+COUNTIF(N18,"〇")+COUNTIF(U18,"〇")+COUNTIF(AB18,"〇")+COUNTIF(AI18,"〇")</f>
        <v>0</v>
      </c>
      <c r="AO18" s="122">
        <v>0</v>
      </c>
      <c r="AP18" s="123">
        <f>COUNTIF(H18,"○")+COUNTIF(O18,"○")+COUNTIF(V18:W18,"○")+COUNTIF(AC18:AD18,"○")+COUNTIF(AJ18,"○")+COUNTIF(H18,"〇")+COUNTIF(O18,"〇")+COUNTIF(V18:W18,"〇")+COUNTIF(AC18:AD18,"〇")+COUNTIF(AJ18,"〇")</f>
        <v>0</v>
      </c>
      <c r="AQ18" s="124">
        <f>SUM(AM18:AP18)</f>
        <v>0</v>
      </c>
      <c r="AR18" s="172"/>
    </row>
    <row r="19" spans="1:44" s="53" customFormat="1" ht="23.35" customHeight="1" x14ac:dyDescent="0.25">
      <c r="A19" s="418" t="s">
        <v>91</v>
      </c>
      <c r="B19" s="55"/>
      <c r="C19" s="156">
        <f t="shared" ref="C19:AG19" si="11">B19+1</f>
        <v>1</v>
      </c>
      <c r="D19" s="61">
        <f t="shared" si="11"/>
        <v>2</v>
      </c>
      <c r="E19" s="61">
        <f t="shared" si="11"/>
        <v>3</v>
      </c>
      <c r="F19" s="61">
        <f t="shared" si="11"/>
        <v>4</v>
      </c>
      <c r="G19" s="78">
        <f t="shared" si="11"/>
        <v>5</v>
      </c>
      <c r="H19" s="155">
        <f t="shared" si="11"/>
        <v>6</v>
      </c>
      <c r="I19" s="61">
        <f t="shared" si="11"/>
        <v>7</v>
      </c>
      <c r="J19" s="156">
        <f t="shared" si="11"/>
        <v>8</v>
      </c>
      <c r="K19" s="156">
        <f t="shared" si="11"/>
        <v>9</v>
      </c>
      <c r="L19" s="61">
        <f t="shared" si="11"/>
        <v>10</v>
      </c>
      <c r="M19" s="61">
        <f t="shared" si="11"/>
        <v>11</v>
      </c>
      <c r="N19" s="78">
        <f t="shared" si="11"/>
        <v>12</v>
      </c>
      <c r="O19" s="155">
        <f t="shared" si="11"/>
        <v>13</v>
      </c>
      <c r="P19" s="87">
        <f t="shared" si="11"/>
        <v>14</v>
      </c>
      <c r="Q19" s="156">
        <f t="shared" si="11"/>
        <v>15</v>
      </c>
      <c r="R19" s="61">
        <f t="shared" si="11"/>
        <v>16</v>
      </c>
      <c r="S19" s="61">
        <f t="shared" si="11"/>
        <v>17</v>
      </c>
      <c r="T19" s="61">
        <f t="shared" si="11"/>
        <v>18</v>
      </c>
      <c r="U19" s="78">
        <f t="shared" si="11"/>
        <v>19</v>
      </c>
      <c r="V19" s="155">
        <f t="shared" si="11"/>
        <v>20</v>
      </c>
      <c r="W19" s="61">
        <f t="shared" si="11"/>
        <v>21</v>
      </c>
      <c r="X19" s="156">
        <f t="shared" si="11"/>
        <v>22</v>
      </c>
      <c r="Y19" s="61">
        <f t="shared" si="11"/>
        <v>23</v>
      </c>
      <c r="Z19" s="61">
        <f t="shared" si="11"/>
        <v>24</v>
      </c>
      <c r="AA19" s="61">
        <f t="shared" si="11"/>
        <v>25</v>
      </c>
      <c r="AB19" s="78">
        <f t="shared" si="11"/>
        <v>26</v>
      </c>
      <c r="AC19" s="155">
        <f t="shared" si="11"/>
        <v>27</v>
      </c>
      <c r="AD19" s="61">
        <f t="shared" si="11"/>
        <v>28</v>
      </c>
      <c r="AE19" s="156">
        <f t="shared" si="11"/>
        <v>29</v>
      </c>
      <c r="AF19" s="61">
        <f t="shared" si="11"/>
        <v>30</v>
      </c>
      <c r="AG19" s="61">
        <f t="shared" si="11"/>
        <v>31</v>
      </c>
      <c r="AH19" s="55"/>
      <c r="AI19" s="55"/>
      <c r="AJ19" s="55"/>
      <c r="AK19" s="55"/>
      <c r="AL19" s="82"/>
      <c r="AM19" s="64">
        <f>AQ19-AN19-AO19-AP19</f>
        <v>22</v>
      </c>
      <c r="AN19" s="65">
        <v>4</v>
      </c>
      <c r="AO19" s="113"/>
      <c r="AP19" s="66">
        <v>5</v>
      </c>
      <c r="AQ19" s="67">
        <v>31</v>
      </c>
    </row>
    <row r="20" spans="1:44" s="53" customFormat="1" ht="23.35" customHeight="1" x14ac:dyDescent="0.25">
      <c r="A20" s="419"/>
      <c r="B20" s="55"/>
      <c r="C20" s="241"/>
      <c r="D20" s="239"/>
      <c r="E20" s="239"/>
      <c r="F20" s="239"/>
      <c r="G20" s="240"/>
      <c r="H20" s="236"/>
      <c r="I20" s="241"/>
      <c r="J20" s="241"/>
      <c r="K20" s="241"/>
      <c r="L20" s="239"/>
      <c r="M20" s="239"/>
      <c r="N20" s="240"/>
      <c r="O20" s="236"/>
      <c r="P20" s="236"/>
      <c r="Q20" s="241"/>
      <c r="R20" s="239"/>
      <c r="S20" s="239"/>
      <c r="T20" s="239"/>
      <c r="U20" s="240"/>
      <c r="V20" s="236"/>
      <c r="W20" s="241"/>
      <c r="X20" s="241"/>
      <c r="Y20" s="239"/>
      <c r="Z20" s="239"/>
      <c r="AA20" s="239"/>
      <c r="AB20" s="240"/>
      <c r="AC20" s="236"/>
      <c r="AD20" s="241"/>
      <c r="AE20" s="241"/>
      <c r="AF20" s="239"/>
      <c r="AG20" s="239"/>
      <c r="AH20" s="68"/>
      <c r="AI20" s="68"/>
      <c r="AJ20" s="68"/>
      <c r="AK20" s="68"/>
      <c r="AL20" s="77"/>
      <c r="AM20" s="71">
        <f>COUNTIF(I20:M20,"○")+COUNTIF(Q20:T20,"○")+COUNTIF(W20:AA20,"○")+COUNTIF(AD20:AG20,"○")+COUNTIF(C20:F20,"○")+COUNTIF(I20:M20,"〇")+COUNTIF(Q20:T20,"〇")+COUNTIF(W20:AA20,"〇")+COUNTIF(AD20:AG20,"〇")+COUNTIF(C20:F20,"〇")</f>
        <v>0</v>
      </c>
      <c r="AN20" s="72">
        <f>COUNTIF(G20,"○")+COUNTIF(N20,"○")+COUNTIF(U20,"○")+COUNTIF(AB20,"○")+COUNTIF(G20,"〇")+COUNTIF(N20,"〇")+COUNTIF(U20,"〇")+COUNTIF(AB20,"〇")</f>
        <v>0</v>
      </c>
      <c r="AO20" s="114">
        <v>0</v>
      </c>
      <c r="AP20" s="73">
        <f>COUNTIF(O20:P20,"○")+COUNTIF(V20,"○")+COUNTIF(AC20,"○")+COUNTIF(H20,"○")+COUNTIF(O20:P20,"〇")+COUNTIF(V20,"〇")+COUNTIF(AC20,"〇")+COUNTIF(H20,"〇")</f>
        <v>0</v>
      </c>
      <c r="AQ20" s="74">
        <f>SUM(AM20:AP20)</f>
        <v>0</v>
      </c>
    </row>
    <row r="21" spans="1:44" s="53" customFormat="1" ht="23.35" customHeight="1" x14ac:dyDescent="0.25">
      <c r="A21" s="418" t="s">
        <v>92</v>
      </c>
      <c r="B21" s="55"/>
      <c r="C21" s="55"/>
      <c r="D21" s="55"/>
      <c r="E21" s="55"/>
      <c r="F21" s="61">
        <f t="shared" ref="F21:G21" si="12">E21+1</f>
        <v>1</v>
      </c>
      <c r="G21" s="78">
        <f t="shared" si="12"/>
        <v>2</v>
      </c>
      <c r="H21" s="87">
        <f>G21+1</f>
        <v>3</v>
      </c>
      <c r="I21" s="87">
        <f t="shared" ref="I21:AI21" si="13">H21+1</f>
        <v>4</v>
      </c>
      <c r="J21" s="156">
        <f t="shared" si="13"/>
        <v>5</v>
      </c>
      <c r="K21" s="61">
        <f t="shared" si="13"/>
        <v>6</v>
      </c>
      <c r="L21" s="61">
        <f t="shared" si="13"/>
        <v>7</v>
      </c>
      <c r="M21" s="61">
        <f t="shared" si="13"/>
        <v>8</v>
      </c>
      <c r="N21" s="78">
        <f t="shared" si="13"/>
        <v>9</v>
      </c>
      <c r="O21" s="155">
        <f t="shared" si="13"/>
        <v>10</v>
      </c>
      <c r="P21" s="61">
        <f t="shared" si="13"/>
        <v>11</v>
      </c>
      <c r="Q21" s="156">
        <f t="shared" si="13"/>
        <v>12</v>
      </c>
      <c r="R21" s="61">
        <f t="shared" si="13"/>
        <v>13</v>
      </c>
      <c r="S21" s="61">
        <f t="shared" si="13"/>
        <v>14</v>
      </c>
      <c r="T21" s="61">
        <f t="shared" si="13"/>
        <v>15</v>
      </c>
      <c r="U21" s="78">
        <f t="shared" si="13"/>
        <v>16</v>
      </c>
      <c r="V21" s="155">
        <f t="shared" si="13"/>
        <v>17</v>
      </c>
      <c r="W21" s="61">
        <f t="shared" si="13"/>
        <v>18</v>
      </c>
      <c r="X21" s="156">
        <f t="shared" si="13"/>
        <v>19</v>
      </c>
      <c r="Y21" s="61">
        <f t="shared" si="13"/>
        <v>20</v>
      </c>
      <c r="Z21" s="61">
        <f t="shared" si="13"/>
        <v>21</v>
      </c>
      <c r="AA21" s="61">
        <f t="shared" si="13"/>
        <v>22</v>
      </c>
      <c r="AB21" s="62">
        <f t="shared" si="13"/>
        <v>23</v>
      </c>
      <c r="AC21" s="155">
        <f t="shared" si="13"/>
        <v>24</v>
      </c>
      <c r="AD21" s="61">
        <f t="shared" si="13"/>
        <v>25</v>
      </c>
      <c r="AE21" s="156">
        <f t="shared" si="13"/>
        <v>26</v>
      </c>
      <c r="AF21" s="61">
        <f t="shared" si="13"/>
        <v>27</v>
      </c>
      <c r="AG21" s="61">
        <f t="shared" si="13"/>
        <v>28</v>
      </c>
      <c r="AH21" s="61">
        <f t="shared" si="13"/>
        <v>29</v>
      </c>
      <c r="AI21" s="78">
        <f t="shared" si="13"/>
        <v>30</v>
      </c>
      <c r="AJ21" s="55"/>
      <c r="AK21" s="55"/>
      <c r="AL21" s="83"/>
      <c r="AM21" s="115">
        <f>AQ21-AN21-AO21-AP21</f>
        <v>20</v>
      </c>
      <c r="AN21" s="116">
        <v>4</v>
      </c>
      <c r="AO21" s="117"/>
      <c r="AP21" s="118">
        <v>6</v>
      </c>
      <c r="AQ21" s="119">
        <v>30</v>
      </c>
    </row>
    <row r="22" spans="1:44" s="53" customFormat="1" ht="23.35" customHeight="1" thickBot="1" x14ac:dyDescent="0.3">
      <c r="A22" s="419"/>
      <c r="B22" s="68"/>
      <c r="C22" s="68"/>
      <c r="D22" s="68"/>
      <c r="E22" s="68"/>
      <c r="F22" s="241"/>
      <c r="G22" s="240"/>
      <c r="H22" s="236"/>
      <c r="I22" s="236"/>
      <c r="J22" s="241"/>
      <c r="K22" s="239"/>
      <c r="L22" s="239"/>
      <c r="M22" s="239"/>
      <c r="N22" s="240"/>
      <c r="O22" s="236"/>
      <c r="P22" s="241"/>
      <c r="Q22" s="241"/>
      <c r="R22" s="239"/>
      <c r="S22" s="239"/>
      <c r="T22" s="239"/>
      <c r="U22" s="240"/>
      <c r="V22" s="236"/>
      <c r="W22" s="241"/>
      <c r="X22" s="241"/>
      <c r="Y22" s="239"/>
      <c r="Z22" s="239"/>
      <c r="AA22" s="239"/>
      <c r="AB22" s="236"/>
      <c r="AC22" s="236"/>
      <c r="AD22" s="241"/>
      <c r="AE22" s="241"/>
      <c r="AF22" s="242"/>
      <c r="AG22" s="242"/>
      <c r="AH22" s="242"/>
      <c r="AI22" s="243"/>
      <c r="AJ22" s="76"/>
      <c r="AK22" s="76"/>
      <c r="AL22" s="173"/>
      <c r="AM22" s="120">
        <f>COUNTIF(J22:M22,"○")+COUNTIF(P22:T22,"○")+COUNTIF(AD22:AH22,"○")+COUNTIF(W22:AA22,"○")+COUNTIF(F22,"○")+COUNTIF(J22:M22,"〇")+COUNTIF(P22:T22,"〇")+COUNTIF(AD22:AH22,"〇")+COUNTIF(W22:AA22,"〇")+COUNTIF(F22,"〇")</f>
        <v>0</v>
      </c>
      <c r="AN22" s="121">
        <f>+COUNTIF(N22,"○")+COUNTIF(U22,"○")+COUNTIF(G22,"○")+COUNTIF(AI22,"○")+COUNTIF(N22,"〇")+COUNTIF(U22,"〇")+COUNTIF(G22,"〇")+COUNTIF(AI22,"〇")</f>
        <v>0</v>
      </c>
      <c r="AO22" s="122">
        <v>0</v>
      </c>
      <c r="AP22" s="123">
        <f>COUNTIF(I22,"○")+COUNTIF(V22,"○")+COUNTIF(AC22,"○")+COUNTIF(O22,"○")+COUNTIF(H22,"○")+COUNTIF(AB22,"○")+COUNTIF(I22,"〇")+COUNTIF(V22,"〇")+COUNTIF(AC22,"〇")+COUNTIF(O22,"〇")+COUNTIF(H22,"〇")+COUNTIF(AB22,"〇")</f>
        <v>0</v>
      </c>
      <c r="AQ22" s="124">
        <f>SUM(AM22:AP22)</f>
        <v>0</v>
      </c>
    </row>
    <row r="23" spans="1:44" s="53" customFormat="1" ht="23.35" customHeight="1" x14ac:dyDescent="0.25">
      <c r="A23" s="418" t="s">
        <v>93</v>
      </c>
      <c r="B23" s="54"/>
      <c r="C23" s="54"/>
      <c r="D23" s="55"/>
      <c r="E23" s="55"/>
      <c r="F23" s="55"/>
      <c r="G23" s="55"/>
      <c r="H23" s="155">
        <f t="shared" ref="H23:AL23" si="14">G23+1</f>
        <v>1</v>
      </c>
      <c r="I23" s="61">
        <f t="shared" si="14"/>
        <v>2</v>
      </c>
      <c r="J23" s="156">
        <f t="shared" si="14"/>
        <v>3</v>
      </c>
      <c r="K23" s="61">
        <f t="shared" si="14"/>
        <v>4</v>
      </c>
      <c r="L23" s="61">
        <f t="shared" si="14"/>
        <v>5</v>
      </c>
      <c r="M23" s="61">
        <f t="shared" si="14"/>
        <v>6</v>
      </c>
      <c r="N23" s="78">
        <f t="shared" si="14"/>
        <v>7</v>
      </c>
      <c r="O23" s="155">
        <f t="shared" si="14"/>
        <v>8</v>
      </c>
      <c r="P23" s="61">
        <f t="shared" si="14"/>
        <v>9</v>
      </c>
      <c r="Q23" s="156">
        <f t="shared" si="14"/>
        <v>10</v>
      </c>
      <c r="R23" s="61">
        <f t="shared" si="14"/>
        <v>11</v>
      </c>
      <c r="S23" s="61">
        <f t="shared" si="14"/>
        <v>12</v>
      </c>
      <c r="T23" s="61">
        <f t="shared" si="14"/>
        <v>13</v>
      </c>
      <c r="U23" s="78">
        <f t="shared" si="14"/>
        <v>14</v>
      </c>
      <c r="V23" s="155">
        <f t="shared" si="14"/>
        <v>15</v>
      </c>
      <c r="W23" s="61">
        <f t="shared" si="14"/>
        <v>16</v>
      </c>
      <c r="X23" s="156">
        <f t="shared" si="14"/>
        <v>17</v>
      </c>
      <c r="Y23" s="61">
        <f t="shared" si="14"/>
        <v>18</v>
      </c>
      <c r="Z23" s="61">
        <f t="shared" si="14"/>
        <v>19</v>
      </c>
      <c r="AA23" s="61">
        <f t="shared" si="14"/>
        <v>20</v>
      </c>
      <c r="AB23" s="78">
        <f t="shared" si="14"/>
        <v>21</v>
      </c>
      <c r="AC23" s="155">
        <f t="shared" si="14"/>
        <v>22</v>
      </c>
      <c r="AD23" s="61">
        <f t="shared" si="14"/>
        <v>23</v>
      </c>
      <c r="AE23" s="150">
        <f t="shared" si="14"/>
        <v>24</v>
      </c>
      <c r="AF23" s="79">
        <f t="shared" si="14"/>
        <v>25</v>
      </c>
      <c r="AG23" s="59">
        <f t="shared" si="14"/>
        <v>26</v>
      </c>
      <c r="AH23" s="60">
        <f t="shared" si="14"/>
        <v>27</v>
      </c>
      <c r="AI23" s="58">
        <f t="shared" si="14"/>
        <v>28</v>
      </c>
      <c r="AJ23" s="161">
        <f t="shared" si="14"/>
        <v>29</v>
      </c>
      <c r="AK23" s="59">
        <f t="shared" si="14"/>
        <v>30</v>
      </c>
      <c r="AL23" s="174">
        <f t="shared" si="14"/>
        <v>31</v>
      </c>
      <c r="AM23" s="64">
        <f>AQ23-AN23-AO23-AP23</f>
        <v>18</v>
      </c>
      <c r="AN23" s="65">
        <v>4</v>
      </c>
      <c r="AO23" s="65">
        <v>4</v>
      </c>
      <c r="AP23" s="66">
        <v>5</v>
      </c>
      <c r="AQ23" s="67">
        <v>31</v>
      </c>
    </row>
    <row r="24" spans="1:44" s="53" customFormat="1" ht="23.35" customHeight="1" thickBot="1" x14ac:dyDescent="0.3">
      <c r="A24" s="419"/>
      <c r="B24" s="68"/>
      <c r="C24" s="68"/>
      <c r="D24" s="76"/>
      <c r="E24" s="76"/>
      <c r="F24" s="76"/>
      <c r="G24" s="76"/>
      <c r="H24" s="244"/>
      <c r="I24" s="245"/>
      <c r="J24" s="245"/>
      <c r="K24" s="242"/>
      <c r="L24" s="242"/>
      <c r="M24" s="242"/>
      <c r="N24" s="243"/>
      <c r="O24" s="244"/>
      <c r="P24" s="241"/>
      <c r="Q24" s="245"/>
      <c r="R24" s="239"/>
      <c r="S24" s="239"/>
      <c r="T24" s="239"/>
      <c r="U24" s="240"/>
      <c r="V24" s="236"/>
      <c r="W24" s="241"/>
      <c r="X24" s="241"/>
      <c r="Y24" s="239"/>
      <c r="Z24" s="239"/>
      <c r="AA24" s="241"/>
      <c r="AB24" s="240"/>
      <c r="AC24" s="236"/>
      <c r="AD24" s="241"/>
      <c r="AE24" s="238"/>
      <c r="AF24" s="257"/>
      <c r="AG24" s="258"/>
      <c r="AH24" s="252"/>
      <c r="AI24" s="249"/>
      <c r="AJ24" s="250"/>
      <c r="AK24" s="231"/>
      <c r="AL24" s="252"/>
      <c r="AM24" s="71">
        <f>COUNTIF(AD24:AF24,"○")+COUNTIF(I24:M24,"○")+COUNTIF(P24:T24,"○")+COUNTIF(W24:AA24,"○")+COUNTIF(AD24:AF24,"〇")+COUNTIF(I24:M24,"〇")+COUNTIF(P24:T24,"〇")+COUNTIF(W24:AA24,"〇")</f>
        <v>0</v>
      </c>
      <c r="AN24" s="72">
        <f>COUNTIF(N24,"○")+COUNTIF(U24,"○")+COUNTIF(AB24,"○")+COUNTIF(AI24,"○")+COUNTIF(N24,"〇")+COUNTIF(U24,"〇")+COUNTIF(AB24,"〇")+COUNTIF(AI24,"〇")</f>
        <v>0</v>
      </c>
      <c r="AO24" s="72">
        <f>COUNTIF(AG24:AH24,"○")+COUNTIF(AK24:AL24,"○")+COUNTIF(AG24:AH24,"〇")+COUNTIF(AK24:AL24,"〇")</f>
        <v>0</v>
      </c>
      <c r="AP24" s="73">
        <f>COUNTIF(H24,"○")+COUNTIF(O24,"○")+COUNTIF(V24,"○")+COUNTIF(AC24,"○")+COUNTIF(AJ24,"○")+COUNTIF(H24,"〇")+COUNTIF(O24,"〇")+COUNTIF(V24,"〇")+COUNTIF(AC24,"〇")+COUNTIF(AJ24,"〇")</f>
        <v>0</v>
      </c>
      <c r="AQ24" s="74">
        <f>SUM(AM24:AP24)</f>
        <v>0</v>
      </c>
    </row>
    <row r="25" spans="1:44" s="53" customFormat="1" ht="23.35" customHeight="1" x14ac:dyDescent="0.25">
      <c r="A25" s="418" t="s">
        <v>46</v>
      </c>
      <c r="B25" s="54"/>
      <c r="C25" s="54"/>
      <c r="D25" s="164">
        <f t="shared" ref="D25:AC25" si="15">C25+1</f>
        <v>1</v>
      </c>
      <c r="E25" s="59">
        <f t="shared" si="15"/>
        <v>2</v>
      </c>
      <c r="F25" s="60">
        <f t="shared" si="15"/>
        <v>3</v>
      </c>
      <c r="G25" s="175">
        <f t="shared" si="15"/>
        <v>4</v>
      </c>
      <c r="H25" s="161">
        <f t="shared" si="15"/>
        <v>5</v>
      </c>
      <c r="I25" s="59">
        <f t="shared" si="15"/>
        <v>6</v>
      </c>
      <c r="J25" s="176">
        <f t="shared" si="15"/>
        <v>7</v>
      </c>
      <c r="K25" s="162">
        <f t="shared" si="15"/>
        <v>8</v>
      </c>
      <c r="L25" s="80">
        <f t="shared" si="15"/>
        <v>9</v>
      </c>
      <c r="M25" s="60">
        <f t="shared" si="15"/>
        <v>10</v>
      </c>
      <c r="N25" s="175">
        <f t="shared" si="15"/>
        <v>11</v>
      </c>
      <c r="O25" s="155">
        <f t="shared" si="15"/>
        <v>12</v>
      </c>
      <c r="P25" s="163">
        <f t="shared" si="15"/>
        <v>13</v>
      </c>
      <c r="Q25" s="52">
        <f t="shared" si="15"/>
        <v>14</v>
      </c>
      <c r="R25" s="139">
        <f t="shared" si="15"/>
        <v>15</v>
      </c>
      <c r="S25" s="61">
        <f t="shared" si="15"/>
        <v>16</v>
      </c>
      <c r="T25" s="61">
        <f t="shared" si="15"/>
        <v>17</v>
      </c>
      <c r="U25" s="78">
        <f t="shared" si="15"/>
        <v>18</v>
      </c>
      <c r="V25" s="155">
        <f t="shared" si="15"/>
        <v>19</v>
      </c>
      <c r="W25" s="61">
        <f t="shared" si="15"/>
        <v>20</v>
      </c>
      <c r="X25" s="156">
        <f t="shared" si="15"/>
        <v>21</v>
      </c>
      <c r="Y25" s="61">
        <f t="shared" si="15"/>
        <v>22</v>
      </c>
      <c r="Z25" s="61">
        <f t="shared" si="15"/>
        <v>23</v>
      </c>
      <c r="AA25" s="61">
        <f t="shared" si="15"/>
        <v>24</v>
      </c>
      <c r="AB25" s="78">
        <f t="shared" si="15"/>
        <v>25</v>
      </c>
      <c r="AC25" s="155">
        <f t="shared" si="15"/>
        <v>26</v>
      </c>
      <c r="AD25" s="61">
        <f>AC25+1</f>
        <v>27</v>
      </c>
      <c r="AE25" s="156">
        <f t="shared" ref="AE25:AH25" si="16">AD25+1</f>
        <v>28</v>
      </c>
      <c r="AF25" s="75">
        <f t="shared" si="16"/>
        <v>29</v>
      </c>
      <c r="AG25" s="75">
        <f t="shared" si="16"/>
        <v>30</v>
      </c>
      <c r="AH25" s="75">
        <f t="shared" si="16"/>
        <v>31</v>
      </c>
      <c r="AI25" s="81"/>
      <c r="AJ25" s="81"/>
      <c r="AK25" s="81"/>
      <c r="AL25" s="81"/>
      <c r="AM25" s="115">
        <f>AQ25-AN25-AO25-AP25</f>
        <v>13</v>
      </c>
      <c r="AN25" s="116">
        <v>4</v>
      </c>
      <c r="AO25" s="116">
        <v>8</v>
      </c>
      <c r="AP25" s="118">
        <v>6</v>
      </c>
      <c r="AQ25" s="119">
        <v>31</v>
      </c>
    </row>
    <row r="26" spans="1:44" s="53" customFormat="1" ht="23.35" customHeight="1" thickBot="1" x14ac:dyDescent="0.3">
      <c r="A26" s="419"/>
      <c r="B26" s="68"/>
      <c r="C26" s="68"/>
      <c r="D26" s="250"/>
      <c r="E26" s="258"/>
      <c r="F26" s="234"/>
      <c r="G26" s="259"/>
      <c r="H26" s="250"/>
      <c r="I26" s="231"/>
      <c r="J26" s="260"/>
      <c r="K26" s="251"/>
      <c r="L26" s="233"/>
      <c r="M26" s="234"/>
      <c r="N26" s="259"/>
      <c r="O26" s="236"/>
      <c r="P26" s="253"/>
      <c r="Q26" s="261"/>
      <c r="R26" s="255"/>
      <c r="S26" s="239"/>
      <c r="T26" s="239"/>
      <c r="U26" s="240"/>
      <c r="V26" s="236"/>
      <c r="W26" s="241"/>
      <c r="X26" s="241"/>
      <c r="Y26" s="239"/>
      <c r="Z26" s="239"/>
      <c r="AA26" s="239"/>
      <c r="AB26" s="240"/>
      <c r="AC26" s="236"/>
      <c r="AD26" s="241"/>
      <c r="AE26" s="241"/>
      <c r="AF26" s="239"/>
      <c r="AG26" s="239"/>
      <c r="AH26" s="239"/>
      <c r="AI26" s="68"/>
      <c r="AJ26" s="68"/>
      <c r="AK26" s="68"/>
      <c r="AL26" s="68"/>
      <c r="AM26" s="120">
        <f>COUNTIF(R26:T26,"○")+COUNTIF(W26:AA26,"○")+COUNTIF(AD26:AH26,"○")+COUNTIF(R26:T26,"〇")+COUNTIF(W26:AA26,"〇")+COUNTIF(AD26:AH26,"〇")</f>
        <v>0</v>
      </c>
      <c r="AN26" s="121">
        <f>COUNTIF(G26,"○")+COUNTIF(N26,"○")+COUNTIF(U26,"○")+COUNTIF(AB26,"○")+COUNTIF(G26,"〇")+COUNTIF(N26,"〇")+COUNTIF(U26,"〇")+COUNTIF(AB26,"〇")</f>
        <v>0</v>
      </c>
      <c r="AO26" s="121">
        <f>COUNTIF(E26:F26,"○")+COUNTIF(I26:M26,"○")+COUNTIF(Q26,"○")+COUNTIF(E26:F26,"〇")+COUNTIF(I26:M26,"〇")+COUNTIF(Q26,"〇")</f>
        <v>0</v>
      </c>
      <c r="AP26" s="123">
        <f>COUNTIF(O26:P26,"○")+COUNTIF(V26,"○")+COUNTIF(AC26,"○")+COUNTIF(H26,"○")+COUNTIF(D26,"○")+COUNTIF(O26:P26,"〇")+COUNTIF(V26,"〇")+COUNTIF(AC26,"〇")+COUNTIF(H26,"〇")+COUNTIF(D26,"〇")</f>
        <v>0</v>
      </c>
      <c r="AQ26" s="124">
        <f>SUM(AM26:AP26)</f>
        <v>0</v>
      </c>
    </row>
    <row r="27" spans="1:44" s="53" customFormat="1" ht="23.35" customHeight="1" x14ac:dyDescent="0.25">
      <c r="A27" s="418" t="s">
        <v>47</v>
      </c>
      <c r="B27" s="55"/>
      <c r="C27" s="54"/>
      <c r="D27" s="54"/>
      <c r="E27" s="157"/>
      <c r="F27" s="157"/>
      <c r="G27" s="169">
        <f t="shared" ref="G27:V29" si="17">F27+1</f>
        <v>1</v>
      </c>
      <c r="H27" s="170">
        <f t="shared" si="17"/>
        <v>2</v>
      </c>
      <c r="I27" s="75">
        <f t="shared" si="17"/>
        <v>3</v>
      </c>
      <c r="J27" s="168">
        <f t="shared" si="17"/>
        <v>4</v>
      </c>
      <c r="K27" s="75">
        <f t="shared" si="17"/>
        <v>5</v>
      </c>
      <c r="L27" s="75">
        <f t="shared" si="17"/>
        <v>6</v>
      </c>
      <c r="M27" s="75">
        <f t="shared" si="17"/>
        <v>7</v>
      </c>
      <c r="N27" s="169">
        <f t="shared" si="17"/>
        <v>8</v>
      </c>
      <c r="O27" s="170">
        <f t="shared" si="17"/>
        <v>9</v>
      </c>
      <c r="P27" s="61">
        <f t="shared" si="17"/>
        <v>10</v>
      </c>
      <c r="Q27" s="171">
        <f t="shared" si="17"/>
        <v>11</v>
      </c>
      <c r="R27" s="156">
        <f t="shared" si="17"/>
        <v>12</v>
      </c>
      <c r="S27" s="61">
        <f t="shared" si="17"/>
        <v>13</v>
      </c>
      <c r="T27" s="61">
        <f t="shared" si="17"/>
        <v>14</v>
      </c>
      <c r="U27" s="78">
        <f t="shared" si="17"/>
        <v>15</v>
      </c>
      <c r="V27" s="155">
        <f t="shared" si="17"/>
        <v>16</v>
      </c>
      <c r="W27" s="61">
        <f t="shared" ref="W27:AH29" si="18">V27+1</f>
        <v>17</v>
      </c>
      <c r="X27" s="156">
        <f t="shared" si="18"/>
        <v>18</v>
      </c>
      <c r="Y27" s="61">
        <f t="shared" si="18"/>
        <v>19</v>
      </c>
      <c r="Z27" s="61">
        <f t="shared" si="18"/>
        <v>20</v>
      </c>
      <c r="AA27" s="61">
        <f t="shared" si="18"/>
        <v>21</v>
      </c>
      <c r="AB27" s="78">
        <f t="shared" si="18"/>
        <v>22</v>
      </c>
      <c r="AC27" s="87">
        <f t="shared" si="18"/>
        <v>23</v>
      </c>
      <c r="AD27" s="87">
        <f t="shared" si="18"/>
        <v>24</v>
      </c>
      <c r="AE27" s="156">
        <f t="shared" si="18"/>
        <v>25</v>
      </c>
      <c r="AF27" s="61">
        <f t="shared" si="18"/>
        <v>26</v>
      </c>
      <c r="AG27" s="61">
        <f t="shared" si="18"/>
        <v>27</v>
      </c>
      <c r="AH27" s="61">
        <f t="shared" si="18"/>
        <v>28</v>
      </c>
      <c r="AI27" s="68"/>
      <c r="AJ27" s="55"/>
      <c r="AK27" s="55"/>
      <c r="AL27" s="63"/>
      <c r="AM27" s="64">
        <f>AQ27-AN27-AO27-AP27</f>
        <v>18</v>
      </c>
      <c r="AN27" s="65">
        <v>4</v>
      </c>
      <c r="AO27" s="113"/>
      <c r="AP27" s="66">
        <v>6</v>
      </c>
      <c r="AQ27" s="67">
        <v>28</v>
      </c>
    </row>
    <row r="28" spans="1:44" s="53" customFormat="1" ht="23.35" customHeight="1" thickBot="1" x14ac:dyDescent="0.3">
      <c r="A28" s="419"/>
      <c r="B28" s="68"/>
      <c r="C28" s="68"/>
      <c r="D28" s="68"/>
      <c r="E28" s="68"/>
      <c r="F28" s="68"/>
      <c r="G28" s="240"/>
      <c r="H28" s="236"/>
      <c r="I28" s="241"/>
      <c r="J28" s="241"/>
      <c r="K28" s="239"/>
      <c r="L28" s="239"/>
      <c r="M28" s="239"/>
      <c r="N28" s="240"/>
      <c r="O28" s="236"/>
      <c r="P28" s="241"/>
      <c r="Q28" s="236"/>
      <c r="R28" s="241"/>
      <c r="S28" s="239"/>
      <c r="T28" s="239"/>
      <c r="U28" s="240"/>
      <c r="V28" s="236"/>
      <c r="W28" s="241"/>
      <c r="X28" s="241"/>
      <c r="Y28" s="239"/>
      <c r="Z28" s="239"/>
      <c r="AA28" s="239"/>
      <c r="AB28" s="240"/>
      <c r="AC28" s="236"/>
      <c r="AD28" s="236"/>
      <c r="AE28" s="245"/>
      <c r="AF28" s="242"/>
      <c r="AG28" s="242"/>
      <c r="AH28" s="242"/>
      <c r="AI28" s="68"/>
      <c r="AJ28" s="76"/>
      <c r="AK28" s="76"/>
      <c r="AL28" s="177"/>
      <c r="AM28" s="84">
        <f>COUNTIF(AE28:AH28,"○")+COUNTIF(R28:T28,"○")+COUNTIF(P28,"○")+COUNTIF(I28:M28,"○")+COUNTIF(W28:AA28,"○")+COUNTIF(AE28:AH28,"〇")+COUNTIF(R28:T28,"〇")+COUNTIF(P28,"〇")+COUNTIF(I28:M28,"〇")+COUNTIF(W28:AA28,"〇")</f>
        <v>0</v>
      </c>
      <c r="AN28" s="85">
        <f>COUNTIF(G28,"○")+COUNTIF(U28,"○")+COUNTIF(AB28,"○")+COUNTIF(N28,"○")+COUNTIF(G28,"〇")+COUNTIF(U28,"〇")+COUNTIF(AB28,"〇")+COUNTIF(N28,"〇")</f>
        <v>0</v>
      </c>
      <c r="AO28" s="114">
        <v>0</v>
      </c>
      <c r="AP28" s="73">
        <f>COUNTIF(H28,"○")+COUNTIF(O28,"○")+COUNTIF(V28,"○")+COUNTIF(AC28:AD28,"○")+COUNTIF(Q28,"○")+COUNTIF(H28,"〇")+COUNTIF(O28,"〇")+COUNTIF(V28,"〇")+COUNTIF(AC28:AD28,"〇")+COUNTIF(Q28,"〇")</f>
        <v>0</v>
      </c>
      <c r="AQ28" s="86">
        <f>SUM(AM28:AP28)</f>
        <v>0</v>
      </c>
    </row>
    <row r="29" spans="1:44" s="53" customFormat="1" ht="23.35" customHeight="1" x14ac:dyDescent="0.25">
      <c r="A29" s="420" t="s">
        <v>48</v>
      </c>
      <c r="B29" s="55"/>
      <c r="C29" s="54"/>
      <c r="D29" s="54"/>
      <c r="E29" s="54"/>
      <c r="F29" s="54"/>
      <c r="G29" s="178">
        <v>1</v>
      </c>
      <c r="H29" s="155">
        <f t="shared" si="17"/>
        <v>2</v>
      </c>
      <c r="I29" s="61">
        <f t="shared" si="17"/>
        <v>3</v>
      </c>
      <c r="J29" s="156">
        <f t="shared" si="17"/>
        <v>4</v>
      </c>
      <c r="K29" s="61">
        <f t="shared" si="17"/>
        <v>5</v>
      </c>
      <c r="L29" s="61">
        <f t="shared" si="17"/>
        <v>6</v>
      </c>
      <c r="M29" s="61">
        <f t="shared" si="17"/>
        <v>7</v>
      </c>
      <c r="N29" s="78">
        <f t="shared" si="17"/>
        <v>8</v>
      </c>
      <c r="O29" s="155">
        <f t="shared" si="17"/>
        <v>9</v>
      </c>
      <c r="P29" s="61">
        <f t="shared" si="17"/>
        <v>10</v>
      </c>
      <c r="Q29" s="156">
        <f t="shared" si="17"/>
        <v>11</v>
      </c>
      <c r="R29" s="61">
        <f t="shared" si="17"/>
        <v>12</v>
      </c>
      <c r="S29" s="61">
        <f t="shared" si="17"/>
        <v>13</v>
      </c>
      <c r="T29" s="61">
        <f t="shared" si="17"/>
        <v>14</v>
      </c>
      <c r="U29" s="78">
        <f t="shared" si="17"/>
        <v>15</v>
      </c>
      <c r="V29" s="155">
        <f>U29+1</f>
        <v>16</v>
      </c>
      <c r="W29" s="61">
        <f t="shared" ref="W29:X29" si="19">V29+1</f>
        <v>17</v>
      </c>
      <c r="X29" s="156">
        <f t="shared" si="19"/>
        <v>18</v>
      </c>
      <c r="Y29" s="61">
        <f t="shared" si="18"/>
        <v>19</v>
      </c>
      <c r="Z29" s="87">
        <f t="shared" si="18"/>
        <v>20</v>
      </c>
      <c r="AA29" s="156">
        <f>Z29+1</f>
        <v>21</v>
      </c>
      <c r="AB29" s="78">
        <f t="shared" ref="AB29:AK29" si="20">AA29+1</f>
        <v>22</v>
      </c>
      <c r="AC29" s="155">
        <f t="shared" si="20"/>
        <v>23</v>
      </c>
      <c r="AD29" s="179">
        <f t="shared" si="20"/>
        <v>24</v>
      </c>
      <c r="AE29" s="48">
        <f t="shared" si="20"/>
        <v>25</v>
      </c>
      <c r="AF29" s="180">
        <f t="shared" si="20"/>
        <v>26</v>
      </c>
      <c r="AG29" s="80">
        <f t="shared" si="20"/>
        <v>27</v>
      </c>
      <c r="AH29" s="60">
        <f t="shared" si="20"/>
        <v>28</v>
      </c>
      <c r="AI29" s="58">
        <f t="shared" si="20"/>
        <v>29</v>
      </c>
      <c r="AJ29" s="161">
        <f t="shared" si="20"/>
        <v>30</v>
      </c>
      <c r="AK29" s="57">
        <f t="shared" si="20"/>
        <v>31</v>
      </c>
      <c r="AL29" s="181"/>
      <c r="AM29" s="115">
        <f>AQ29-AN29-AO29-AP29</f>
        <v>15</v>
      </c>
      <c r="AN29" s="116">
        <v>5</v>
      </c>
      <c r="AO29" s="116">
        <v>5</v>
      </c>
      <c r="AP29" s="118">
        <v>6</v>
      </c>
      <c r="AQ29" s="125">
        <v>31</v>
      </c>
    </row>
    <row r="30" spans="1:44" s="53" customFormat="1" ht="23.35" customHeight="1" thickBot="1" x14ac:dyDescent="0.3">
      <c r="A30" s="420"/>
      <c r="B30" s="68"/>
      <c r="C30" s="68"/>
      <c r="D30" s="68"/>
      <c r="E30" s="68"/>
      <c r="F30" s="68"/>
      <c r="G30" s="240"/>
      <c r="H30" s="236"/>
      <c r="I30" s="241"/>
      <c r="J30" s="241"/>
      <c r="K30" s="239"/>
      <c r="L30" s="239"/>
      <c r="M30" s="239"/>
      <c r="N30" s="240"/>
      <c r="O30" s="236"/>
      <c r="P30" s="241"/>
      <c r="Q30" s="241"/>
      <c r="R30" s="239"/>
      <c r="S30" s="239"/>
      <c r="T30" s="239"/>
      <c r="U30" s="240"/>
      <c r="V30" s="236"/>
      <c r="W30" s="241"/>
      <c r="X30" s="241"/>
      <c r="Y30" s="239"/>
      <c r="Z30" s="236"/>
      <c r="AA30" s="241"/>
      <c r="AB30" s="240"/>
      <c r="AC30" s="236"/>
      <c r="AD30" s="262"/>
      <c r="AE30" s="254"/>
      <c r="AF30" s="233"/>
      <c r="AG30" s="233"/>
      <c r="AH30" s="252"/>
      <c r="AI30" s="249"/>
      <c r="AJ30" s="250"/>
      <c r="AK30" s="261"/>
      <c r="AL30" s="182"/>
      <c r="AM30" s="120">
        <f>COUNTIF(AD30,"○")+COUNTIF(I30:M30,"○")+COUNTIF(P30:T30,"○")+COUNTIF(AA30,"○")+COUNTIF(W30:Y30,"○")+COUNTIF(AD30,"〇")+COUNTIF(I30:M30,"〇")+COUNTIF(P30:T30,"〇")+COUNTIF(AA30,"〇")+COUNTIF(W30:Y30,"〇")</f>
        <v>0</v>
      </c>
      <c r="AN30" s="121">
        <f>COUNTIF(G30,"○")+COUNTIF(N30,"○")+COUNTIF(AB30,"○")+COUNTIF(U30,"○")+COUNTIF(AI30,"○")+COUNTIF(G30,"〇")+COUNTIF(N30,"〇")+COUNTIF(AB30,"〇")+COUNTIF(U30,"〇")+COUNTIF(AI30,"〇")</f>
        <v>0</v>
      </c>
      <c r="AO30" s="121">
        <f>COUNTIF(AE30:AH30,"○")+COUNTIF(AK30,"○")+COUNTIF(AE30:AH30,"〇")+COUNTIF(AK30,"〇")</f>
        <v>0</v>
      </c>
      <c r="AP30" s="123">
        <f>COUNTIF(H30,"○")+COUNTIF(O30,"○")+COUNTIF(V30,"○")+COUNTIF(AC30,"○")+COUNTIF(Z30,"○")+COUNTIF(AJ30,"○")+COUNTIF(H30,"〇")+COUNTIF(O30,"〇")+COUNTIF(V30,"〇")+COUNTIF(AC30,"〇")+COUNTIF(Z30,"〇")+COUNTIF(AJ30,"〇")</f>
        <v>0</v>
      </c>
      <c r="AQ30" s="126">
        <f>SUM(AM30:AP30)</f>
        <v>0</v>
      </c>
    </row>
    <row r="31" spans="1:44" ht="19.5" thickBot="1" x14ac:dyDescent="0.3">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9">
        <f>SUM(AM7,AM9,AM11,AM13,AM15,AM17,AM19,AM21,AM23,AM25,AM27,AM29)</f>
        <v>204</v>
      </c>
      <c r="AN31" s="90">
        <f>SUM(AN7,AN9,AN11,AN13,AN15,AN17,AN19,AN21,AN23,AN25,AN27,AN29)</f>
        <v>50</v>
      </c>
      <c r="AO31" s="90">
        <f>SUM(AO7,AO9,AO11,AO13,AO15,AO17,AO19,AO21,AO23,AO25,AO27,AO29)</f>
        <v>43</v>
      </c>
      <c r="AP31" s="90">
        <f>SUM(AP7,AP9,AP11,AP13,AP15,AP17,AP19,AP21,AP23,AP25,AP27,AP29)</f>
        <v>68</v>
      </c>
      <c r="AQ31" s="91">
        <f>SUM(AQ7,AQ9,AQ11,AQ13,AQ15,AQ17,AQ19,AQ21,AQ23,AQ25,AQ27,AQ29)</f>
        <v>365</v>
      </c>
    </row>
    <row r="32" spans="1:44" ht="21.75" customHeight="1" thickTop="1" thickBot="1" x14ac:dyDescent="0.3">
      <c r="B32" s="92"/>
      <c r="C32" s="93" t="s">
        <v>94</v>
      </c>
      <c r="D32" s="88"/>
      <c r="E32" s="88"/>
      <c r="G32" s="94"/>
      <c r="H32" s="93" t="s">
        <v>95</v>
      </c>
      <c r="I32" s="88"/>
      <c r="L32" s="88"/>
      <c r="M32" s="95"/>
      <c r="N32" s="93" t="s">
        <v>96</v>
      </c>
      <c r="P32" s="88"/>
      <c r="R32" s="148" t="s">
        <v>137</v>
      </c>
      <c r="S32" s="183"/>
      <c r="T32" s="183"/>
      <c r="U32" s="183"/>
      <c r="V32" s="183"/>
      <c r="W32" s="184"/>
      <c r="X32" s="184"/>
      <c r="Y32" s="184"/>
      <c r="Z32" s="184"/>
      <c r="AA32" s="184"/>
      <c r="AB32" s="184"/>
      <c r="AC32" s="184"/>
      <c r="AD32" s="184"/>
      <c r="AE32" s="184"/>
      <c r="AF32" s="184"/>
      <c r="AG32" s="184"/>
      <c r="AH32" s="184"/>
      <c r="AI32" s="184"/>
      <c r="AJ32" s="185"/>
      <c r="AK32" s="186" t="s">
        <v>97</v>
      </c>
      <c r="AM32" s="96">
        <f t="shared" ref="AM32:AQ32" si="21">SUM(AM8,AM10,AM12,AM14,AM16,AM18,AM20,AM22,AM24,AM26,AM28,AM30)</f>
        <v>0</v>
      </c>
      <c r="AN32" s="97">
        <f t="shared" si="21"/>
        <v>0</v>
      </c>
      <c r="AO32" s="97">
        <f t="shared" si="21"/>
        <v>0</v>
      </c>
      <c r="AP32" s="98">
        <f t="shared" si="21"/>
        <v>0</v>
      </c>
      <c r="AQ32" s="99">
        <f t="shared" si="21"/>
        <v>0</v>
      </c>
    </row>
    <row r="33" spans="1:43" ht="16.149999999999999" customHeight="1" thickBot="1" x14ac:dyDescent="0.3">
      <c r="R33" s="414"/>
      <c r="S33" s="415"/>
      <c r="T33" s="415"/>
      <c r="U33" s="415"/>
      <c r="V33" s="415"/>
      <c r="W33" s="415"/>
      <c r="X33" s="415"/>
      <c r="Y33" s="415"/>
      <c r="Z33" s="415"/>
      <c r="AA33" s="415"/>
      <c r="AB33" s="415"/>
      <c r="AC33" s="415"/>
      <c r="AD33" s="415"/>
      <c r="AE33" s="415"/>
      <c r="AF33" s="415"/>
      <c r="AG33" s="415"/>
      <c r="AH33" s="415"/>
      <c r="AI33" s="415"/>
      <c r="AJ33" s="416"/>
      <c r="AM33" s="100"/>
    </row>
    <row r="34" spans="1:43" customFormat="1" ht="21.75" customHeight="1" x14ac:dyDescent="0.65">
      <c r="A34" s="101" t="s">
        <v>98</v>
      </c>
      <c r="B34" s="101"/>
      <c r="C34" s="88"/>
      <c r="D34" s="88"/>
      <c r="E34" s="88"/>
      <c r="F34" s="102"/>
      <c r="G34" s="102"/>
      <c r="H34" s="102"/>
      <c r="I34" s="102"/>
      <c r="J34" s="102"/>
      <c r="K34" s="102"/>
      <c r="L34" s="102"/>
      <c r="M34" s="102"/>
      <c r="N34" s="149"/>
      <c r="O34" s="149"/>
      <c r="P34" s="149"/>
      <c r="Q34" s="102"/>
      <c r="R34" s="148" t="s">
        <v>138</v>
      </c>
      <c r="S34" s="187"/>
      <c r="T34" s="183"/>
      <c r="U34" s="187"/>
      <c r="V34" s="187"/>
      <c r="W34" s="187"/>
      <c r="X34" s="187"/>
      <c r="Y34" s="187"/>
      <c r="Z34" s="187"/>
      <c r="AA34" s="183"/>
      <c r="AB34" s="187"/>
      <c r="AC34" s="187"/>
      <c r="AD34" s="187"/>
      <c r="AE34" s="187"/>
      <c r="AF34" s="187"/>
      <c r="AG34" s="183"/>
      <c r="AH34" s="187"/>
      <c r="AI34" s="187"/>
      <c r="AJ34" s="188"/>
      <c r="AK34" s="149"/>
      <c r="AL34" s="149"/>
      <c r="AM34" s="425" t="s">
        <v>99</v>
      </c>
      <c r="AN34" s="425"/>
      <c r="AO34" s="425"/>
      <c r="AP34" s="425"/>
      <c r="AQ34" s="425"/>
    </row>
    <row r="35" spans="1:43" customFormat="1" ht="18.75" customHeight="1" thickBot="1" x14ac:dyDescent="0.3">
      <c r="A35" s="103" t="s">
        <v>139</v>
      </c>
      <c r="B35" s="103"/>
      <c r="C35" s="189"/>
      <c r="D35" s="189"/>
      <c r="E35" s="189"/>
      <c r="F35" s="104"/>
      <c r="G35" s="104"/>
      <c r="H35" s="104"/>
      <c r="I35" s="104"/>
      <c r="J35" s="104"/>
      <c r="K35" s="104"/>
      <c r="L35" s="104"/>
      <c r="M35" s="102"/>
      <c r="N35" s="149"/>
      <c r="O35" s="149"/>
      <c r="P35" s="105"/>
      <c r="Q35" s="106"/>
      <c r="R35" s="417"/>
      <c r="S35" s="415"/>
      <c r="T35" s="415"/>
      <c r="U35" s="415"/>
      <c r="V35" s="415"/>
      <c r="W35" s="415"/>
      <c r="X35" s="415"/>
      <c r="Y35" s="415"/>
      <c r="Z35" s="415"/>
      <c r="AA35" s="415"/>
      <c r="AB35" s="415"/>
      <c r="AC35" s="415"/>
      <c r="AD35" s="415"/>
      <c r="AE35" s="415"/>
      <c r="AF35" s="415"/>
      <c r="AG35" s="415"/>
      <c r="AH35" s="415"/>
      <c r="AI35" s="415"/>
      <c r="AJ35" s="416"/>
      <c r="AK35" s="149"/>
      <c r="AL35" s="149"/>
      <c r="AM35" s="228"/>
      <c r="AN35" s="228"/>
      <c r="AO35" s="228"/>
      <c r="AP35" s="228"/>
      <c r="AQ35" s="228"/>
    </row>
    <row r="36" spans="1:43" s="105" customFormat="1" ht="19.149999999999999" x14ac:dyDescent="0.25">
      <c r="A36" s="103" t="s">
        <v>140</v>
      </c>
      <c r="B36" s="103"/>
      <c r="C36" s="189"/>
      <c r="D36" s="189"/>
      <c r="E36" s="189"/>
      <c r="F36" s="107"/>
      <c r="G36" s="107"/>
      <c r="H36" s="107"/>
      <c r="I36" s="107"/>
      <c r="J36" s="108"/>
      <c r="K36" s="108"/>
      <c r="L36" s="93" t="s">
        <v>100</v>
      </c>
      <c r="M36" s="104"/>
      <c r="N36" s="108"/>
      <c r="O36" s="107"/>
      <c r="P36" s="107"/>
      <c r="S36" s="107"/>
      <c r="T36" s="108"/>
      <c r="U36" s="107"/>
      <c r="W36" s="109"/>
      <c r="X36" s="109"/>
      <c r="Y36" s="109"/>
      <c r="Z36" s="109"/>
      <c r="AA36" s="109"/>
      <c r="AB36" s="109"/>
      <c r="AD36" s="109"/>
      <c r="AE36" s="109"/>
      <c r="AF36" s="109"/>
      <c r="AG36" s="109"/>
      <c r="AH36" s="109"/>
      <c r="AJ36" s="109"/>
      <c r="AK36" s="109"/>
      <c r="AL36" s="109"/>
    </row>
    <row r="37" spans="1:43" s="105" customFormat="1" ht="19.149999999999999" x14ac:dyDescent="0.25">
      <c r="A37" s="103" t="s">
        <v>141</v>
      </c>
      <c r="B37" s="103"/>
      <c r="C37" s="189"/>
      <c r="D37" s="189"/>
      <c r="E37" s="189"/>
      <c r="F37" s="107"/>
      <c r="G37" s="107"/>
      <c r="H37" s="107"/>
      <c r="I37" s="107"/>
      <c r="J37" s="108"/>
      <c r="K37" s="108"/>
      <c r="L37" s="108"/>
      <c r="M37" s="110" t="s">
        <v>101</v>
      </c>
      <c r="N37" s="108"/>
      <c r="O37" s="107"/>
      <c r="P37" s="107"/>
      <c r="S37" s="107"/>
      <c r="T37" s="108"/>
      <c r="U37" s="107"/>
      <c r="W37" s="109"/>
      <c r="X37" s="109"/>
      <c r="Y37" s="109"/>
      <c r="Z37" s="109"/>
      <c r="AA37" s="109"/>
      <c r="AB37" s="109"/>
      <c r="AD37" s="109"/>
      <c r="AE37" s="109"/>
      <c r="AF37" s="109"/>
      <c r="AG37" s="109"/>
      <c r="AH37" s="109"/>
      <c r="AI37" s="109"/>
      <c r="AJ37" s="109"/>
      <c r="AK37" s="109"/>
      <c r="AL37" s="109"/>
    </row>
    <row r="38" spans="1:43" s="105" customFormat="1" ht="19.149999999999999" x14ac:dyDescent="0.25">
      <c r="A38" s="103" t="s">
        <v>142</v>
      </c>
      <c r="B38" s="103"/>
      <c r="C38" s="189"/>
      <c r="D38" s="189"/>
      <c r="E38" s="189"/>
      <c r="F38" s="107"/>
      <c r="G38" s="107"/>
      <c r="H38" s="107"/>
      <c r="I38" s="107"/>
      <c r="J38" s="108"/>
      <c r="K38" s="108"/>
      <c r="L38" s="108"/>
      <c r="M38" s="111" t="s">
        <v>102</v>
      </c>
      <c r="N38" s="108"/>
      <c r="O38" s="107"/>
      <c r="P38" s="107"/>
      <c r="S38" s="107"/>
      <c r="T38" s="107"/>
      <c r="U38" s="107"/>
      <c r="W38" s="109"/>
      <c r="X38" s="109"/>
      <c r="Y38" s="109"/>
      <c r="Z38" s="109"/>
      <c r="AA38" s="109"/>
      <c r="AB38" s="109"/>
      <c r="AD38" s="109"/>
      <c r="AE38" s="109"/>
      <c r="AF38" s="109"/>
      <c r="AG38" s="109"/>
      <c r="AH38" s="109"/>
      <c r="AI38" s="109"/>
      <c r="AJ38" s="109"/>
      <c r="AK38" s="109"/>
      <c r="AL38" s="109"/>
    </row>
    <row r="39" spans="1:43" s="105" customFormat="1" ht="22.5" customHeight="1" x14ac:dyDescent="0.25">
      <c r="M39" s="112" t="s">
        <v>164</v>
      </c>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row>
    <row r="40" spans="1:43" s="105" customFormat="1" x14ac:dyDescent="0.25">
      <c r="C40" s="88"/>
      <c r="D40" s="88"/>
      <c r="E40" s="8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row>
    <row r="41" spans="1:43" customFormat="1" ht="12.75" x14ac:dyDescent="0.25">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row>
  </sheetData>
  <sheetProtection algorithmName="SHA-512" hashValue="57Sl60iQCaEFLszCM+IYwrjw6UTKRPj+ax/HyVlkqaiLJhMomM2ppgvLSBYvxm5Fl1g6hLUGumOwYh3Q5hPsvA==" saltValue="VpjB4CGk4ls8e9uSw10l7w==" spinCount="100000" sheet="1" formatRows="0" selectLockedCells="1"/>
  <mergeCells count="17">
    <mergeCell ref="AM34:AQ34"/>
    <mergeCell ref="A15:A16"/>
    <mergeCell ref="A17:A18"/>
    <mergeCell ref="A19:A20"/>
    <mergeCell ref="A21:A22"/>
    <mergeCell ref="A23:A24"/>
    <mergeCell ref="A25:A26"/>
    <mergeCell ref="AC1:AG2"/>
    <mergeCell ref="AH1:AQ2"/>
    <mergeCell ref="A7:A8"/>
    <mergeCell ref="A9:A10"/>
    <mergeCell ref="A11:A12"/>
    <mergeCell ref="R33:AJ33"/>
    <mergeCell ref="R35:AJ35"/>
    <mergeCell ref="A13:A14"/>
    <mergeCell ref="A27:A28"/>
    <mergeCell ref="A29:A30"/>
  </mergeCells>
  <phoneticPr fontId="1"/>
  <printOptions horizontalCentered="1"/>
  <pageMargins left="0.23622047244094491" right="0.23622047244094491" top="0.55118110236220474" bottom="0.35433070866141736"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B5A51-E503-48CA-8041-B983D0D91248}">
  <sheetPr>
    <tabColor theme="7" tint="0.59999389629810485"/>
  </sheetPr>
  <dimension ref="A1:R33"/>
  <sheetViews>
    <sheetView view="pageBreakPreview" zoomScaleNormal="100" zoomScaleSheetLayoutView="100" workbookViewId="0">
      <selection activeCell="B16" sqref="B16:P16"/>
    </sheetView>
  </sheetViews>
  <sheetFormatPr defaultColWidth="9" defaultRowHeight="12.75" x14ac:dyDescent="0.25"/>
  <cols>
    <col min="1" max="1" width="3.86328125" style="131" customWidth="1"/>
    <col min="2" max="2" width="4.6640625" style="131" customWidth="1"/>
    <col min="3" max="16" width="5.86328125" style="131" customWidth="1"/>
    <col min="17" max="17" width="4.265625" style="131" customWidth="1"/>
    <col min="18" max="18" width="0.73046875" style="131" customWidth="1"/>
    <col min="19" max="16384" width="9" style="131"/>
  </cols>
  <sheetData>
    <row r="1" spans="1:18" ht="29.25" customHeight="1" x14ac:dyDescent="0.25">
      <c r="A1" s="427" t="s">
        <v>77</v>
      </c>
      <c r="B1" s="427"/>
      <c r="C1" s="128">
        <v>6</v>
      </c>
      <c r="D1" s="428" t="s">
        <v>107</v>
      </c>
      <c r="E1" s="428"/>
      <c r="F1" s="428"/>
      <c r="G1" s="428"/>
      <c r="H1" s="428"/>
      <c r="I1" s="428"/>
      <c r="J1" s="428"/>
      <c r="K1" s="428"/>
      <c r="L1" s="428"/>
      <c r="M1" s="428"/>
      <c r="N1" s="428"/>
      <c r="O1" s="428"/>
      <c r="P1" s="428"/>
      <c r="Q1" s="129"/>
      <c r="R1" s="130"/>
    </row>
    <row r="2" spans="1:18" ht="18.75" customHeight="1" x14ac:dyDescent="0.25">
      <c r="B2" s="132"/>
      <c r="F2" s="133"/>
      <c r="G2" s="133"/>
      <c r="H2" s="134"/>
      <c r="I2" s="134"/>
      <c r="J2" s="429" t="s">
        <v>78</v>
      </c>
      <c r="K2" s="429"/>
      <c r="L2" s="430"/>
      <c r="M2" s="430"/>
      <c r="N2" s="430"/>
      <c r="O2" s="430"/>
      <c r="P2" s="430"/>
      <c r="Q2" s="144"/>
    </row>
    <row r="3" spans="1:18" ht="12" customHeight="1" x14ac:dyDescent="0.25">
      <c r="B3" s="132"/>
      <c r="F3" s="133"/>
      <c r="G3" s="133"/>
      <c r="H3" s="134"/>
      <c r="I3" s="134"/>
      <c r="J3" s="132"/>
      <c r="K3" s="135"/>
      <c r="L3" s="135"/>
      <c r="M3" s="135"/>
      <c r="N3" s="136"/>
      <c r="O3" s="135"/>
      <c r="P3" s="135"/>
    </row>
    <row r="4" spans="1:18" ht="21" customHeight="1" x14ac:dyDescent="0.25">
      <c r="B4" s="137" t="s">
        <v>108</v>
      </c>
      <c r="C4" s="430"/>
      <c r="D4" s="430"/>
      <c r="E4" s="430"/>
      <c r="F4" s="430"/>
      <c r="G4" s="430"/>
      <c r="H4" s="430"/>
      <c r="I4" s="430"/>
      <c r="J4" s="430"/>
      <c r="K4" s="430"/>
      <c r="L4" s="430"/>
      <c r="M4" s="430"/>
      <c r="N4" s="430"/>
      <c r="O4" s="430"/>
      <c r="P4" s="430"/>
    </row>
    <row r="5" spans="1:18" ht="21" customHeight="1" x14ac:dyDescent="0.25">
      <c r="B5" s="137" t="s">
        <v>109</v>
      </c>
      <c r="C5" s="426"/>
      <c r="D5" s="426"/>
      <c r="E5" s="426"/>
      <c r="F5" s="426"/>
      <c r="G5" s="426"/>
      <c r="H5" s="426"/>
      <c r="I5" s="426"/>
      <c r="J5" s="426"/>
      <c r="K5" s="426"/>
      <c r="L5" s="426"/>
      <c r="M5" s="426"/>
      <c r="N5" s="426"/>
      <c r="O5" s="426"/>
      <c r="P5" s="426"/>
    </row>
    <row r="6" spans="1:18" ht="21" customHeight="1" x14ac:dyDescent="0.25">
      <c r="B6" s="137" t="s">
        <v>110</v>
      </c>
      <c r="C6" s="426"/>
      <c r="D6" s="426"/>
      <c r="E6" s="426"/>
      <c r="F6" s="426"/>
      <c r="G6" s="426"/>
      <c r="H6" s="426"/>
      <c r="I6" s="426"/>
      <c r="J6" s="426"/>
      <c r="K6" s="426"/>
      <c r="L6" s="426"/>
      <c r="M6" s="426"/>
      <c r="N6" s="426"/>
      <c r="O6" s="426"/>
      <c r="P6" s="426"/>
    </row>
    <row r="7" spans="1:18" ht="21" customHeight="1" x14ac:dyDescent="0.25">
      <c r="B7" s="137" t="s">
        <v>111</v>
      </c>
      <c r="C7" s="426"/>
      <c r="D7" s="426"/>
      <c r="E7" s="426"/>
      <c r="F7" s="426"/>
      <c r="G7" s="426"/>
      <c r="H7" s="426"/>
      <c r="I7" s="426"/>
      <c r="J7" s="426"/>
      <c r="K7" s="426"/>
      <c r="L7" s="426"/>
      <c r="M7" s="426"/>
      <c r="N7" s="426"/>
      <c r="O7" s="426"/>
      <c r="P7" s="426"/>
    </row>
    <row r="8" spans="1:18" ht="21" customHeight="1" x14ac:dyDescent="0.25">
      <c r="B8" s="137" t="s">
        <v>112</v>
      </c>
      <c r="C8" s="426"/>
      <c r="D8" s="426"/>
      <c r="E8" s="426"/>
      <c r="F8" s="426"/>
      <c r="G8" s="426"/>
      <c r="H8" s="426"/>
      <c r="I8" s="426"/>
      <c r="J8" s="426"/>
      <c r="K8" s="426"/>
      <c r="L8" s="426"/>
      <c r="M8" s="426"/>
      <c r="N8" s="426"/>
      <c r="O8" s="426"/>
      <c r="P8" s="426"/>
    </row>
    <row r="9" spans="1:18" ht="21" customHeight="1" x14ac:dyDescent="0.25">
      <c r="B9" s="137" t="s">
        <v>113</v>
      </c>
      <c r="C9" s="426"/>
      <c r="D9" s="426"/>
      <c r="E9" s="426"/>
      <c r="F9" s="426"/>
      <c r="G9" s="426"/>
      <c r="H9" s="426"/>
      <c r="I9" s="426"/>
      <c r="J9" s="426"/>
      <c r="K9" s="426"/>
      <c r="L9" s="426"/>
      <c r="M9" s="426"/>
      <c r="N9" s="426"/>
      <c r="O9" s="426"/>
      <c r="P9" s="426"/>
    </row>
    <row r="10" spans="1:18" ht="21" customHeight="1" x14ac:dyDescent="0.25">
      <c r="B10" s="138" t="s">
        <v>114</v>
      </c>
      <c r="C10" s="426"/>
      <c r="D10" s="426"/>
      <c r="E10" s="426"/>
      <c r="F10" s="426"/>
      <c r="G10" s="426"/>
      <c r="H10" s="426"/>
      <c r="I10" s="426"/>
      <c r="J10" s="426"/>
      <c r="K10" s="426"/>
      <c r="L10" s="426"/>
      <c r="M10" s="426"/>
      <c r="N10" s="426"/>
      <c r="O10" s="426"/>
      <c r="P10" s="426"/>
    </row>
    <row r="11" spans="1:18" ht="21" customHeight="1" x14ac:dyDescent="0.25">
      <c r="B11" s="138" t="s">
        <v>115</v>
      </c>
      <c r="C11" s="426"/>
      <c r="D11" s="426"/>
      <c r="E11" s="426"/>
      <c r="F11" s="426"/>
      <c r="G11" s="426"/>
      <c r="H11" s="426"/>
      <c r="I11" s="426"/>
      <c r="J11" s="426"/>
      <c r="K11" s="426"/>
      <c r="L11" s="426"/>
      <c r="M11" s="426"/>
      <c r="N11" s="426"/>
      <c r="O11" s="426"/>
      <c r="P11" s="426"/>
    </row>
    <row r="12" spans="1:18" ht="21" customHeight="1" x14ac:dyDescent="0.25">
      <c r="B12" s="137" t="s">
        <v>116</v>
      </c>
      <c r="C12" s="426"/>
      <c r="D12" s="426"/>
      <c r="E12" s="426"/>
      <c r="F12" s="426"/>
      <c r="G12" s="426"/>
      <c r="H12" s="426"/>
      <c r="I12" s="426"/>
      <c r="J12" s="426"/>
      <c r="K12" s="426"/>
      <c r="L12" s="426"/>
      <c r="M12" s="426"/>
      <c r="N12" s="426"/>
      <c r="O12" s="426"/>
      <c r="P12" s="426"/>
    </row>
    <row r="13" spans="1:18" ht="21" customHeight="1" x14ac:dyDescent="0.25">
      <c r="B13" s="137" t="s">
        <v>117</v>
      </c>
      <c r="C13" s="426"/>
      <c r="D13" s="426"/>
      <c r="E13" s="426"/>
      <c r="F13" s="426"/>
      <c r="G13" s="426"/>
      <c r="H13" s="426"/>
      <c r="I13" s="426"/>
      <c r="J13" s="426"/>
      <c r="K13" s="426"/>
      <c r="L13" s="426"/>
      <c r="M13" s="426"/>
      <c r="N13" s="426"/>
      <c r="O13" s="426"/>
      <c r="P13" s="426"/>
    </row>
    <row r="14" spans="1:18" ht="21" customHeight="1" x14ac:dyDescent="0.25">
      <c r="B14" s="432" t="s">
        <v>165</v>
      </c>
      <c r="C14" s="432"/>
      <c r="D14" s="432"/>
      <c r="E14" s="432"/>
      <c r="F14" s="432"/>
      <c r="G14" s="432"/>
      <c r="H14" s="432"/>
      <c r="I14" s="432"/>
      <c r="J14" s="432"/>
      <c r="K14" s="432"/>
      <c r="L14" s="432"/>
      <c r="M14" s="432"/>
      <c r="N14" s="432"/>
      <c r="O14" s="432"/>
      <c r="P14" s="432"/>
    </row>
    <row r="15" spans="1:18" ht="21" customHeight="1" x14ac:dyDescent="0.25">
      <c r="B15" s="431" t="s">
        <v>166</v>
      </c>
      <c r="C15" s="431"/>
      <c r="D15" s="431"/>
      <c r="E15" s="431"/>
      <c r="F15" s="431"/>
      <c r="G15" s="431"/>
      <c r="H15" s="431"/>
      <c r="I15" s="431"/>
      <c r="J15" s="431"/>
      <c r="K15" s="431"/>
      <c r="L15" s="431"/>
      <c r="M15" s="431"/>
      <c r="N15" s="431"/>
      <c r="O15" s="431"/>
      <c r="P15" s="431"/>
    </row>
    <row r="16" spans="1:18" ht="21" customHeight="1" x14ac:dyDescent="0.25">
      <c r="B16" s="431" t="s">
        <v>167</v>
      </c>
      <c r="C16" s="431"/>
      <c r="D16" s="431"/>
      <c r="E16" s="431"/>
      <c r="F16" s="431"/>
      <c r="G16" s="431"/>
      <c r="H16" s="431"/>
      <c r="I16" s="431"/>
      <c r="J16" s="431"/>
      <c r="K16" s="431"/>
      <c r="L16" s="431"/>
      <c r="M16" s="431"/>
      <c r="N16" s="431"/>
      <c r="O16" s="431"/>
      <c r="P16" s="431"/>
    </row>
    <row r="17" spans="2:16" ht="21" customHeight="1" x14ac:dyDescent="0.25">
      <c r="B17" s="431" t="s">
        <v>124</v>
      </c>
      <c r="C17" s="431"/>
      <c r="D17" s="431"/>
      <c r="E17" s="431"/>
      <c r="F17" s="431"/>
      <c r="G17" s="431"/>
      <c r="H17" s="431"/>
      <c r="I17" s="431"/>
      <c r="J17" s="431"/>
      <c r="K17" s="431"/>
      <c r="L17" s="431"/>
      <c r="M17" s="431"/>
      <c r="N17" s="431"/>
      <c r="O17" s="431"/>
      <c r="P17" s="431"/>
    </row>
    <row r="18" spans="2:16" ht="21" customHeight="1" x14ac:dyDescent="0.25"/>
    <row r="19" spans="2:16" ht="21" customHeight="1" x14ac:dyDescent="0.25">
      <c r="B19" s="131" t="s">
        <v>172</v>
      </c>
    </row>
    <row r="20" spans="2:16" ht="21" customHeight="1" x14ac:dyDescent="0.25">
      <c r="B20" s="131" t="s">
        <v>118</v>
      </c>
    </row>
    <row r="21" spans="2:16" ht="21" customHeight="1" x14ac:dyDescent="0.25">
      <c r="B21" s="131" t="s">
        <v>168</v>
      </c>
    </row>
    <row r="22" spans="2:16" ht="21" customHeight="1" x14ac:dyDescent="0.25">
      <c r="B22" s="131" t="s">
        <v>119</v>
      </c>
    </row>
    <row r="23" spans="2:16" ht="19.5" customHeight="1" x14ac:dyDescent="0.25"/>
    <row r="24" spans="2:16" ht="21" customHeight="1" x14ac:dyDescent="0.25">
      <c r="B24" s="132" t="s">
        <v>120</v>
      </c>
    </row>
    <row r="25" spans="2:16" ht="9.75" customHeight="1" x14ac:dyDescent="0.25"/>
    <row r="26" spans="2:16" ht="27.75" customHeight="1" x14ac:dyDescent="0.25">
      <c r="B26" s="132" t="s">
        <v>169</v>
      </c>
    </row>
    <row r="27" spans="2:16" ht="21" customHeight="1" x14ac:dyDescent="0.25">
      <c r="C27" s="433" t="s">
        <v>171</v>
      </c>
      <c r="D27" s="433"/>
      <c r="E27" s="433"/>
      <c r="F27" s="433"/>
      <c r="G27" s="433"/>
      <c r="H27" s="433"/>
      <c r="I27" s="433"/>
      <c r="J27" s="433"/>
      <c r="K27" s="433"/>
      <c r="L27" s="433"/>
      <c r="M27" s="433"/>
      <c r="N27" s="433"/>
      <c r="O27" s="433"/>
      <c r="P27" s="433"/>
    </row>
    <row r="28" spans="2:16" ht="21" customHeight="1" x14ac:dyDescent="0.25">
      <c r="D28" s="147" t="s">
        <v>121</v>
      </c>
      <c r="E28" s="145"/>
      <c r="F28" s="146" t="s">
        <v>3</v>
      </c>
      <c r="G28" s="147" t="s">
        <v>122</v>
      </c>
      <c r="H28" s="145"/>
      <c r="I28" s="146" t="s">
        <v>3</v>
      </c>
      <c r="J28" s="147" t="s">
        <v>123</v>
      </c>
      <c r="K28" s="145"/>
      <c r="L28" s="146" t="s">
        <v>3</v>
      </c>
    </row>
    <row r="29" spans="2:16" ht="6.85" customHeight="1" x14ac:dyDescent="0.25">
      <c r="D29" s="143"/>
      <c r="E29" s="143"/>
      <c r="F29" s="143"/>
      <c r="G29" s="143"/>
      <c r="H29" s="143"/>
      <c r="I29" s="143"/>
      <c r="J29" s="143"/>
      <c r="K29" s="143"/>
      <c r="L29" s="143"/>
    </row>
    <row r="30" spans="2:16" ht="21" customHeight="1" x14ac:dyDescent="0.25">
      <c r="C30" s="433" t="s">
        <v>170</v>
      </c>
      <c r="D30" s="433"/>
      <c r="E30" s="433"/>
      <c r="F30" s="433"/>
      <c r="G30" s="433"/>
      <c r="H30" s="433"/>
      <c r="I30" s="433"/>
      <c r="J30" s="433"/>
      <c r="K30" s="433"/>
      <c r="L30" s="433"/>
      <c r="M30" s="433"/>
      <c r="N30" s="433"/>
      <c r="O30" s="433"/>
      <c r="P30" s="433"/>
    </row>
    <row r="31" spans="2:16" ht="21" customHeight="1" x14ac:dyDescent="0.25">
      <c r="D31" s="147" t="s">
        <v>121</v>
      </c>
      <c r="E31" s="145"/>
      <c r="F31" s="146" t="s">
        <v>3</v>
      </c>
      <c r="G31" s="147" t="s">
        <v>122</v>
      </c>
      <c r="H31" s="145"/>
      <c r="I31" s="146" t="s">
        <v>3</v>
      </c>
      <c r="J31" s="147" t="s">
        <v>123</v>
      </c>
      <c r="K31" s="145"/>
      <c r="L31" s="146" t="s">
        <v>3</v>
      </c>
    </row>
    <row r="32" spans="2:16" ht="6.4" customHeight="1" x14ac:dyDescent="0.25"/>
    <row r="33" spans="2:16" ht="16.899999999999999" customHeight="1" x14ac:dyDescent="0.25">
      <c r="B33" s="3"/>
      <c r="C33" s="431" t="s">
        <v>125</v>
      </c>
      <c r="D33" s="431"/>
      <c r="E33" s="431"/>
      <c r="F33" s="431"/>
      <c r="G33" s="431"/>
      <c r="H33" s="431"/>
      <c r="I33" s="431"/>
      <c r="J33" s="431"/>
      <c r="K33" s="431"/>
      <c r="L33" s="431"/>
      <c r="M33" s="431"/>
      <c r="N33" s="431"/>
      <c r="O33" s="431"/>
      <c r="P33" s="431"/>
    </row>
  </sheetData>
  <mergeCells count="21">
    <mergeCell ref="C13:P13"/>
    <mergeCell ref="C33:P33"/>
    <mergeCell ref="B14:P14"/>
    <mergeCell ref="B15:P15"/>
    <mergeCell ref="B16:P16"/>
    <mergeCell ref="B17:P17"/>
    <mergeCell ref="C27:P27"/>
    <mergeCell ref="C30:P30"/>
    <mergeCell ref="C12:P12"/>
    <mergeCell ref="A1:B1"/>
    <mergeCell ref="D1:P1"/>
    <mergeCell ref="J2:K2"/>
    <mergeCell ref="L2:P2"/>
    <mergeCell ref="C4:P4"/>
    <mergeCell ref="C5:P5"/>
    <mergeCell ref="C6:P6"/>
    <mergeCell ref="C7:P7"/>
    <mergeCell ref="C8:P8"/>
    <mergeCell ref="C9:P9"/>
    <mergeCell ref="C10:P10"/>
    <mergeCell ref="C11:P11"/>
  </mergeCells>
  <phoneticPr fontId="1"/>
  <pageMargins left="0.39370078740157483" right="0.39370078740157483"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EE1AA-695B-49CB-B1A5-0F4830421DEE}">
  <sheetPr>
    <tabColor theme="9" tint="0.59999389629810485"/>
  </sheetPr>
  <dimension ref="A1:AV51"/>
  <sheetViews>
    <sheetView showZeros="0" view="pageBreakPreview" topLeftCell="A22" zoomScaleNormal="100" zoomScaleSheetLayoutView="100" workbookViewId="0">
      <selection activeCell="BA15" sqref="BA15"/>
    </sheetView>
  </sheetViews>
  <sheetFormatPr defaultColWidth="3.1328125" defaultRowHeight="18" customHeight="1" x14ac:dyDescent="0.25"/>
  <cols>
    <col min="1" max="1" width="0.1328125" style="2" customWidth="1"/>
    <col min="2" max="45" width="2" style="2" customWidth="1"/>
    <col min="46" max="46" width="2.1328125" style="2" customWidth="1"/>
    <col min="47" max="47" width="2.265625" style="2" customWidth="1"/>
    <col min="48" max="48" width="1.73046875" style="2" customWidth="1"/>
    <col min="49" max="16384" width="3.1328125" style="2"/>
  </cols>
  <sheetData>
    <row r="1" spans="1:48" ht="24" customHeight="1" x14ac:dyDescent="0.25">
      <c r="K1" s="131"/>
      <c r="L1" s="131"/>
      <c r="N1" s="196"/>
      <c r="O1" s="196"/>
      <c r="P1" s="197"/>
      <c r="Q1" s="196"/>
      <c r="R1" s="511" t="s">
        <v>77</v>
      </c>
      <c r="S1" s="511"/>
      <c r="T1" s="511"/>
      <c r="U1" s="512">
        <v>6</v>
      </c>
      <c r="V1" s="512"/>
      <c r="W1" s="18" t="s">
        <v>24</v>
      </c>
    </row>
    <row r="2" spans="1:48" ht="14.25" customHeight="1" x14ac:dyDescent="0.25">
      <c r="K2" s="131"/>
      <c r="L2" s="131"/>
      <c r="N2" s="196"/>
      <c r="O2" s="196"/>
      <c r="P2" s="198"/>
      <c r="Q2" s="199"/>
      <c r="R2" s="18"/>
      <c r="S2" s="200"/>
      <c r="T2" s="131"/>
      <c r="U2" s="1"/>
    </row>
    <row r="3" spans="1:48" ht="24" customHeight="1" x14ac:dyDescent="0.25">
      <c r="A3" s="195" t="s">
        <v>162</v>
      </c>
      <c r="B3" s="229"/>
      <c r="C3" s="229"/>
      <c r="D3" s="229"/>
      <c r="E3" s="229"/>
      <c r="F3" s="229"/>
      <c r="G3" s="230"/>
      <c r="H3" s="195"/>
      <c r="I3" s="229"/>
      <c r="J3" s="229"/>
      <c r="K3" s="229"/>
      <c r="L3" s="361"/>
      <c r="M3" s="361"/>
      <c r="N3" s="361"/>
      <c r="O3" s="361"/>
      <c r="P3" s="361"/>
      <c r="Q3" s="361"/>
      <c r="R3" s="361"/>
      <c r="S3" s="361"/>
      <c r="T3" s="361"/>
      <c r="U3" s="361"/>
      <c r="V3" s="361"/>
      <c r="W3" s="361"/>
      <c r="X3" s="361"/>
      <c r="Y3" s="361"/>
      <c r="Z3" s="361"/>
      <c r="AA3" s="361"/>
    </row>
    <row r="4" spans="1:48" ht="18" customHeight="1" x14ac:dyDescent="0.25">
      <c r="A4" s="201"/>
      <c r="B4" s="203"/>
      <c r="C4" s="203"/>
      <c r="D4" s="203"/>
      <c r="E4" s="203"/>
      <c r="F4" s="203"/>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row>
    <row r="5" spans="1:48" ht="18" customHeight="1" x14ac:dyDescent="0.25">
      <c r="A5" s="22" t="s">
        <v>149</v>
      </c>
    </row>
    <row r="6" spans="1:48" ht="22.5" customHeight="1" x14ac:dyDescent="0.25">
      <c r="B6" s="327"/>
      <c r="C6" s="328"/>
      <c r="D6" s="328"/>
      <c r="E6" s="328"/>
      <c r="F6" s="329"/>
      <c r="G6" s="327" t="s">
        <v>40</v>
      </c>
      <c r="H6" s="328"/>
      <c r="I6" s="328"/>
      <c r="J6" s="327" t="s">
        <v>41</v>
      </c>
      <c r="K6" s="328"/>
      <c r="L6" s="328"/>
      <c r="M6" s="327" t="s">
        <v>42</v>
      </c>
      <c r="N6" s="328"/>
      <c r="O6" s="328"/>
      <c r="P6" s="327" t="s">
        <v>43</v>
      </c>
      <c r="Q6" s="328"/>
      <c r="R6" s="328"/>
      <c r="S6" s="327" t="s">
        <v>44</v>
      </c>
      <c r="T6" s="328"/>
      <c r="U6" s="328"/>
      <c r="V6" s="327" t="s">
        <v>45</v>
      </c>
      <c r="W6" s="328"/>
      <c r="X6" s="328"/>
      <c r="Y6" s="327" t="s">
        <v>64</v>
      </c>
      <c r="Z6" s="328"/>
      <c r="AA6" s="328"/>
      <c r="AB6" s="327" t="s">
        <v>65</v>
      </c>
      <c r="AC6" s="328"/>
      <c r="AD6" s="328"/>
      <c r="AE6" s="327" t="s">
        <v>66</v>
      </c>
      <c r="AF6" s="328"/>
      <c r="AG6" s="328"/>
      <c r="AH6" s="327" t="s">
        <v>46</v>
      </c>
      <c r="AI6" s="328"/>
      <c r="AJ6" s="328"/>
      <c r="AK6" s="327" t="s">
        <v>47</v>
      </c>
      <c r="AL6" s="328"/>
      <c r="AM6" s="328"/>
      <c r="AN6" s="327" t="s">
        <v>48</v>
      </c>
      <c r="AO6" s="328"/>
      <c r="AP6" s="329"/>
      <c r="AQ6" s="327" t="s">
        <v>4</v>
      </c>
      <c r="AR6" s="328"/>
      <c r="AS6" s="329"/>
      <c r="AT6" s="400" t="s">
        <v>60</v>
      </c>
      <c r="AU6" s="356"/>
      <c r="AV6" s="357"/>
    </row>
    <row r="7" spans="1:48" ht="22.5" customHeight="1" x14ac:dyDescent="0.25">
      <c r="B7" s="508" t="s">
        <v>150</v>
      </c>
      <c r="C7" s="509"/>
      <c r="D7" s="509"/>
      <c r="E7" s="509"/>
      <c r="F7" s="510"/>
      <c r="G7" s="507">
        <f>'利用児童数実績表（2クラス用）'!AA4</f>
        <v>0</v>
      </c>
      <c r="H7" s="398"/>
      <c r="I7" s="399"/>
      <c r="J7" s="507">
        <f>'利用児童数実績表（2クラス用）'!AA6</f>
        <v>0</v>
      </c>
      <c r="K7" s="398"/>
      <c r="L7" s="399"/>
      <c r="M7" s="507">
        <f>'利用児童数実績表（2クラス用）'!AA8</f>
        <v>0</v>
      </c>
      <c r="N7" s="398"/>
      <c r="O7" s="399"/>
      <c r="P7" s="507">
        <f>'利用児童数実績表（2クラス用）'!AA10</f>
        <v>0</v>
      </c>
      <c r="Q7" s="398"/>
      <c r="R7" s="399"/>
      <c r="S7" s="507">
        <f>'利用児童数実績表（2クラス用）'!AA12</f>
        <v>0</v>
      </c>
      <c r="T7" s="398"/>
      <c r="U7" s="399"/>
      <c r="V7" s="507">
        <f>'利用児童数実績表（2クラス用）'!AA14</f>
        <v>0</v>
      </c>
      <c r="W7" s="398"/>
      <c r="X7" s="399"/>
      <c r="Y7" s="507">
        <f>'利用児童数実績表（2クラス用）'!AA16</f>
        <v>0</v>
      </c>
      <c r="Z7" s="398"/>
      <c r="AA7" s="399"/>
      <c r="AB7" s="507">
        <f>'利用児童数実績表（2クラス用）'!AA18</f>
        <v>0</v>
      </c>
      <c r="AC7" s="398"/>
      <c r="AD7" s="399"/>
      <c r="AE7" s="507">
        <f>'利用児童数実績表（2クラス用）'!AA20</f>
        <v>0</v>
      </c>
      <c r="AF7" s="398"/>
      <c r="AG7" s="399"/>
      <c r="AH7" s="507">
        <f>'利用児童数実績表（2クラス用）'!AA22</f>
        <v>0</v>
      </c>
      <c r="AI7" s="398"/>
      <c r="AJ7" s="399"/>
      <c r="AK7" s="507">
        <f>'利用児童数実績表（2クラス用）'!AA24</f>
        <v>0</v>
      </c>
      <c r="AL7" s="398"/>
      <c r="AM7" s="399"/>
      <c r="AN7" s="507">
        <f>'利用児童数実績表（2クラス用）'!AA26</f>
        <v>0</v>
      </c>
      <c r="AO7" s="398"/>
      <c r="AP7" s="399"/>
      <c r="AQ7" s="507">
        <f>SUM(G7:AP7)</f>
        <v>0</v>
      </c>
      <c r="AR7" s="398"/>
      <c r="AS7" s="399"/>
      <c r="AT7" s="507">
        <f>ROUNDUP(AQ7/12,0)</f>
        <v>0</v>
      </c>
      <c r="AU7" s="398"/>
      <c r="AV7" s="399"/>
    </row>
    <row r="8" spans="1:48" ht="22.5" customHeight="1" x14ac:dyDescent="0.25">
      <c r="B8" s="504" t="s">
        <v>12</v>
      </c>
      <c r="C8" s="505"/>
      <c r="D8" s="505"/>
      <c r="E8" s="505"/>
      <c r="F8" s="506"/>
      <c r="G8" s="498"/>
      <c r="H8" s="499"/>
      <c r="I8" s="500"/>
      <c r="J8" s="498"/>
      <c r="K8" s="499"/>
      <c r="L8" s="500"/>
      <c r="M8" s="498"/>
      <c r="N8" s="499"/>
      <c r="O8" s="500"/>
      <c r="P8" s="498"/>
      <c r="Q8" s="499"/>
      <c r="R8" s="500"/>
      <c r="S8" s="498"/>
      <c r="T8" s="499"/>
      <c r="U8" s="500"/>
      <c r="V8" s="498"/>
      <c r="W8" s="499"/>
      <c r="X8" s="500"/>
      <c r="Y8" s="498"/>
      <c r="Z8" s="499"/>
      <c r="AA8" s="500"/>
      <c r="AB8" s="498"/>
      <c r="AC8" s="499"/>
      <c r="AD8" s="500"/>
      <c r="AE8" s="498"/>
      <c r="AF8" s="499"/>
      <c r="AG8" s="500"/>
      <c r="AH8" s="498"/>
      <c r="AI8" s="499"/>
      <c r="AJ8" s="500"/>
      <c r="AK8" s="498"/>
      <c r="AL8" s="499"/>
      <c r="AM8" s="500"/>
      <c r="AN8" s="498"/>
      <c r="AO8" s="499"/>
      <c r="AP8" s="500"/>
      <c r="AQ8" s="501">
        <f>SUM(G8:AP8)</f>
        <v>0</v>
      </c>
      <c r="AR8" s="502"/>
      <c r="AS8" s="503"/>
      <c r="AT8" s="492">
        <f t="shared" ref="AT8:AT10" si="0">ROUNDUP(AQ8/12,0)</f>
        <v>0</v>
      </c>
      <c r="AU8" s="493"/>
      <c r="AV8" s="494"/>
    </row>
    <row r="9" spans="1:48" ht="22.5" customHeight="1" x14ac:dyDescent="0.25">
      <c r="B9" s="495" t="s">
        <v>151</v>
      </c>
      <c r="C9" s="496"/>
      <c r="D9" s="496"/>
      <c r="E9" s="496"/>
      <c r="F9" s="497"/>
      <c r="G9" s="489">
        <f>'利用児童数実績表（2クラス用）'!AA5</f>
        <v>0</v>
      </c>
      <c r="H9" s="490"/>
      <c r="I9" s="491"/>
      <c r="J9" s="489">
        <f>'利用児童数実績表（2クラス用）'!AA7</f>
        <v>0</v>
      </c>
      <c r="K9" s="490"/>
      <c r="L9" s="491"/>
      <c r="M9" s="489">
        <f>'利用児童数実績表（2クラス用）'!AA9</f>
        <v>0</v>
      </c>
      <c r="N9" s="490"/>
      <c r="O9" s="491"/>
      <c r="P9" s="489">
        <f>'利用児童数実績表（2クラス用）'!AA11</f>
        <v>0</v>
      </c>
      <c r="Q9" s="490"/>
      <c r="R9" s="491"/>
      <c r="S9" s="489">
        <f>'利用児童数実績表（2クラス用）'!AA13</f>
        <v>0</v>
      </c>
      <c r="T9" s="490"/>
      <c r="U9" s="491"/>
      <c r="V9" s="489">
        <f>'利用児童数実績表（2クラス用）'!AA15</f>
        <v>0</v>
      </c>
      <c r="W9" s="490"/>
      <c r="X9" s="491"/>
      <c r="Y9" s="489">
        <f>'利用児童数実績表（2クラス用）'!AA17</f>
        <v>0</v>
      </c>
      <c r="Z9" s="490"/>
      <c r="AA9" s="491"/>
      <c r="AB9" s="489">
        <f>'利用児童数実績表（2クラス用）'!AA19</f>
        <v>0</v>
      </c>
      <c r="AC9" s="490"/>
      <c r="AD9" s="491"/>
      <c r="AE9" s="489">
        <f>'利用児童数実績表（2クラス用）'!AA21</f>
        <v>0</v>
      </c>
      <c r="AF9" s="490"/>
      <c r="AG9" s="491"/>
      <c r="AH9" s="489">
        <f>'利用児童数実績表（2クラス用）'!AA23</f>
        <v>0</v>
      </c>
      <c r="AI9" s="490"/>
      <c r="AJ9" s="491"/>
      <c r="AK9" s="489">
        <f>'利用児童数実績表（2クラス用）'!AA25</f>
        <v>0</v>
      </c>
      <c r="AL9" s="490"/>
      <c r="AM9" s="491"/>
      <c r="AN9" s="489">
        <f>'利用児童数実績表（2クラス用）'!AA27</f>
        <v>0</v>
      </c>
      <c r="AO9" s="490"/>
      <c r="AP9" s="491"/>
      <c r="AQ9" s="489">
        <f>SUM(G9:AP9)</f>
        <v>0</v>
      </c>
      <c r="AR9" s="490"/>
      <c r="AS9" s="491"/>
      <c r="AT9" s="489">
        <f>ROUNDUP(AQ9/12,0)</f>
        <v>0</v>
      </c>
      <c r="AU9" s="490"/>
      <c r="AV9" s="491"/>
    </row>
    <row r="10" spans="1:48" ht="22.5" customHeight="1" thickBot="1" x14ac:dyDescent="0.3">
      <c r="B10" s="485" t="s">
        <v>12</v>
      </c>
      <c r="C10" s="486"/>
      <c r="D10" s="486"/>
      <c r="E10" s="486"/>
      <c r="F10" s="487"/>
      <c r="G10" s="476"/>
      <c r="H10" s="477"/>
      <c r="I10" s="478"/>
      <c r="J10" s="476"/>
      <c r="K10" s="477"/>
      <c r="L10" s="478"/>
      <c r="M10" s="476"/>
      <c r="N10" s="477"/>
      <c r="O10" s="478"/>
      <c r="P10" s="476"/>
      <c r="Q10" s="477"/>
      <c r="R10" s="478"/>
      <c r="S10" s="476"/>
      <c r="T10" s="477"/>
      <c r="U10" s="478"/>
      <c r="V10" s="476"/>
      <c r="W10" s="477"/>
      <c r="X10" s="478"/>
      <c r="Y10" s="476"/>
      <c r="Z10" s="477"/>
      <c r="AA10" s="478"/>
      <c r="AB10" s="476"/>
      <c r="AC10" s="477"/>
      <c r="AD10" s="478"/>
      <c r="AE10" s="476"/>
      <c r="AF10" s="477"/>
      <c r="AG10" s="478"/>
      <c r="AH10" s="476"/>
      <c r="AI10" s="477"/>
      <c r="AJ10" s="478"/>
      <c r="AK10" s="476"/>
      <c r="AL10" s="477"/>
      <c r="AM10" s="478"/>
      <c r="AN10" s="476"/>
      <c r="AO10" s="477"/>
      <c r="AP10" s="478"/>
      <c r="AQ10" s="479">
        <f>SUM(G10:AP10)</f>
        <v>0</v>
      </c>
      <c r="AR10" s="480"/>
      <c r="AS10" s="481"/>
      <c r="AT10" s="479">
        <f t="shared" si="0"/>
        <v>0</v>
      </c>
      <c r="AU10" s="480"/>
      <c r="AV10" s="481"/>
    </row>
    <row r="11" spans="1:48" ht="22.5" customHeight="1" x14ac:dyDescent="0.25">
      <c r="B11" s="482" t="s">
        <v>152</v>
      </c>
      <c r="C11" s="483"/>
      <c r="D11" s="483"/>
      <c r="E11" s="483"/>
      <c r="F11" s="484"/>
      <c r="G11" s="473">
        <f>G7+G9</f>
        <v>0</v>
      </c>
      <c r="H11" s="474"/>
      <c r="I11" s="475"/>
      <c r="J11" s="473">
        <f t="shared" ref="J11:J12" si="1">J7+J9</f>
        <v>0</v>
      </c>
      <c r="K11" s="474"/>
      <c r="L11" s="475"/>
      <c r="M11" s="473">
        <f t="shared" ref="M11:M12" si="2">M7+M9</f>
        <v>0</v>
      </c>
      <c r="N11" s="474"/>
      <c r="O11" s="475"/>
      <c r="P11" s="473">
        <f t="shared" ref="P11:P12" si="3">P7+P9</f>
        <v>0</v>
      </c>
      <c r="Q11" s="474"/>
      <c r="R11" s="475"/>
      <c r="S11" s="473">
        <f t="shared" ref="S11:S12" si="4">S7+S9</f>
        <v>0</v>
      </c>
      <c r="T11" s="474"/>
      <c r="U11" s="475"/>
      <c r="V11" s="473">
        <f t="shared" ref="V11:V12" si="5">V7+V9</f>
        <v>0</v>
      </c>
      <c r="W11" s="474"/>
      <c r="X11" s="475"/>
      <c r="Y11" s="473">
        <f t="shared" ref="Y11:Y12" si="6">Y7+Y9</f>
        <v>0</v>
      </c>
      <c r="Z11" s="474"/>
      <c r="AA11" s="475"/>
      <c r="AB11" s="473">
        <f>AB7+AB9</f>
        <v>0</v>
      </c>
      <c r="AC11" s="474"/>
      <c r="AD11" s="475"/>
      <c r="AE11" s="473">
        <f t="shared" ref="AE11:AE12" si="7">AE7+AE9</f>
        <v>0</v>
      </c>
      <c r="AF11" s="474"/>
      <c r="AG11" s="475"/>
      <c r="AH11" s="473">
        <f t="shared" ref="AH11:AH12" si="8">AH7+AH9</f>
        <v>0</v>
      </c>
      <c r="AI11" s="474"/>
      <c r="AJ11" s="475"/>
      <c r="AK11" s="473">
        <f t="shared" ref="AK11:AK12" si="9">AK7+AK9</f>
        <v>0</v>
      </c>
      <c r="AL11" s="474"/>
      <c r="AM11" s="475"/>
      <c r="AN11" s="473">
        <f t="shared" ref="AN11:AN12" si="10">AN7+AN9</f>
        <v>0</v>
      </c>
      <c r="AO11" s="474"/>
      <c r="AP11" s="475"/>
      <c r="AQ11" s="473">
        <f t="shared" ref="AQ11:AQ12" si="11">AQ7+AQ9</f>
        <v>0</v>
      </c>
      <c r="AR11" s="474"/>
      <c r="AS11" s="475"/>
      <c r="AT11" s="473">
        <f t="shared" ref="AT11:AT12" si="12">AT7+AT9</f>
        <v>0</v>
      </c>
      <c r="AU11" s="474"/>
      <c r="AV11" s="488"/>
    </row>
    <row r="12" spans="1:48" ht="22.5" customHeight="1" thickBot="1" x14ac:dyDescent="0.3">
      <c r="B12" s="470" t="s">
        <v>12</v>
      </c>
      <c r="C12" s="471"/>
      <c r="D12" s="471"/>
      <c r="E12" s="471"/>
      <c r="F12" s="472"/>
      <c r="G12" s="457">
        <f>G8+G10</f>
        <v>0</v>
      </c>
      <c r="H12" s="458"/>
      <c r="I12" s="469"/>
      <c r="J12" s="457">
        <f t="shared" si="1"/>
        <v>0</v>
      </c>
      <c r="K12" s="458"/>
      <c r="L12" s="469"/>
      <c r="M12" s="457">
        <f t="shared" si="2"/>
        <v>0</v>
      </c>
      <c r="N12" s="458"/>
      <c r="O12" s="469"/>
      <c r="P12" s="457">
        <f t="shared" si="3"/>
        <v>0</v>
      </c>
      <c r="Q12" s="458"/>
      <c r="R12" s="469"/>
      <c r="S12" s="457">
        <f t="shared" si="4"/>
        <v>0</v>
      </c>
      <c r="T12" s="458"/>
      <c r="U12" s="469"/>
      <c r="V12" s="457">
        <f t="shared" si="5"/>
        <v>0</v>
      </c>
      <c r="W12" s="458"/>
      <c r="X12" s="469"/>
      <c r="Y12" s="457">
        <f t="shared" si="6"/>
        <v>0</v>
      </c>
      <c r="Z12" s="458"/>
      <c r="AA12" s="469"/>
      <c r="AB12" s="457">
        <f t="shared" ref="AB12" si="13">AB8+AB10</f>
        <v>0</v>
      </c>
      <c r="AC12" s="458"/>
      <c r="AD12" s="469"/>
      <c r="AE12" s="457">
        <f t="shared" si="7"/>
        <v>0</v>
      </c>
      <c r="AF12" s="458"/>
      <c r="AG12" s="469"/>
      <c r="AH12" s="457">
        <f t="shared" si="8"/>
        <v>0</v>
      </c>
      <c r="AI12" s="458"/>
      <c r="AJ12" s="469"/>
      <c r="AK12" s="457">
        <f t="shared" si="9"/>
        <v>0</v>
      </c>
      <c r="AL12" s="458"/>
      <c r="AM12" s="469"/>
      <c r="AN12" s="457">
        <f t="shared" si="10"/>
        <v>0</v>
      </c>
      <c r="AO12" s="458"/>
      <c r="AP12" s="469"/>
      <c r="AQ12" s="457">
        <f t="shared" si="11"/>
        <v>0</v>
      </c>
      <c r="AR12" s="458"/>
      <c r="AS12" s="469"/>
      <c r="AT12" s="457">
        <f t="shared" si="12"/>
        <v>0</v>
      </c>
      <c r="AU12" s="458"/>
      <c r="AV12" s="459"/>
    </row>
    <row r="13" spans="1:48" ht="24" customHeight="1" x14ac:dyDescent="0.25">
      <c r="B13" s="460" t="s">
        <v>0</v>
      </c>
      <c r="C13" s="461"/>
      <c r="D13" s="461"/>
      <c r="E13" s="461"/>
      <c r="F13" s="462"/>
      <c r="G13" s="463"/>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5"/>
    </row>
    <row r="14" spans="1:48" ht="9" customHeight="1" x14ac:dyDescent="0.25">
      <c r="A14" s="201"/>
      <c r="B14" s="203"/>
      <c r="C14" s="203"/>
      <c r="D14" s="203"/>
      <c r="E14" s="203"/>
      <c r="F14" s="203"/>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4"/>
      <c r="AK14" s="204"/>
      <c r="AL14" s="204"/>
    </row>
    <row r="15" spans="1:48" ht="18" customHeight="1" x14ac:dyDescent="0.25">
      <c r="A15" s="19" t="s">
        <v>2</v>
      </c>
      <c r="H15" s="20"/>
    </row>
    <row r="16" spans="1:48" ht="23.25" customHeight="1" x14ac:dyDescent="0.25">
      <c r="A16" s="12"/>
      <c r="B16" s="466" t="s">
        <v>150</v>
      </c>
      <c r="C16" s="467"/>
      <c r="D16" s="467"/>
      <c r="E16" s="467"/>
      <c r="F16" s="468"/>
      <c r="G16" s="327" t="s">
        <v>67</v>
      </c>
      <c r="H16" s="328"/>
      <c r="I16" s="328"/>
      <c r="J16" s="328"/>
      <c r="K16" s="328"/>
      <c r="L16" s="328"/>
      <c r="M16" s="328"/>
      <c r="N16" s="328"/>
      <c r="O16" s="328"/>
      <c r="P16" s="327" t="s">
        <v>52</v>
      </c>
      <c r="Q16" s="328"/>
      <c r="R16" s="328"/>
      <c r="S16" s="328"/>
      <c r="T16" s="328"/>
      <c r="U16" s="328"/>
      <c r="V16" s="328"/>
      <c r="W16" s="328"/>
      <c r="X16" s="328"/>
      <c r="Y16" s="327" t="s">
        <v>53</v>
      </c>
      <c r="Z16" s="328"/>
      <c r="AA16" s="328"/>
      <c r="AB16" s="328"/>
      <c r="AC16" s="328"/>
      <c r="AD16" s="328"/>
      <c r="AE16" s="328"/>
      <c r="AF16" s="328"/>
      <c r="AG16" s="328"/>
      <c r="AH16" s="327" t="s">
        <v>54</v>
      </c>
      <c r="AI16" s="328"/>
      <c r="AJ16" s="328"/>
      <c r="AK16" s="328"/>
      <c r="AL16" s="328"/>
      <c r="AM16" s="328"/>
      <c r="AN16" s="328"/>
      <c r="AO16" s="328"/>
      <c r="AP16" s="329"/>
      <c r="AQ16" s="327" t="s">
        <v>4</v>
      </c>
      <c r="AR16" s="328"/>
      <c r="AS16" s="328"/>
      <c r="AT16" s="328"/>
      <c r="AU16" s="328"/>
      <c r="AV16" s="329"/>
    </row>
    <row r="17" spans="1:48" ht="23.25" customHeight="1" x14ac:dyDescent="0.25">
      <c r="A17" s="12"/>
      <c r="B17" s="454" t="s">
        <v>50</v>
      </c>
      <c r="C17" s="455"/>
      <c r="D17" s="455"/>
      <c r="E17" s="455"/>
      <c r="F17" s="456"/>
      <c r="G17" s="346"/>
      <c r="H17" s="347"/>
      <c r="I17" s="347"/>
      <c r="J17" s="345" t="s">
        <v>55</v>
      </c>
      <c r="K17" s="345"/>
      <c r="L17" s="350"/>
      <c r="M17" s="350"/>
      <c r="N17" s="345" t="s">
        <v>56</v>
      </c>
      <c r="O17" s="351"/>
      <c r="P17" s="346"/>
      <c r="Q17" s="347"/>
      <c r="R17" s="347"/>
      <c r="S17" s="345" t="s">
        <v>55</v>
      </c>
      <c r="T17" s="345"/>
      <c r="U17" s="350"/>
      <c r="V17" s="350"/>
      <c r="W17" s="345" t="s">
        <v>56</v>
      </c>
      <c r="X17" s="351"/>
      <c r="Y17" s="346"/>
      <c r="Z17" s="347"/>
      <c r="AA17" s="347"/>
      <c r="AB17" s="345" t="s">
        <v>55</v>
      </c>
      <c r="AC17" s="345"/>
      <c r="AD17" s="350"/>
      <c r="AE17" s="350"/>
      <c r="AF17" s="345" t="s">
        <v>56</v>
      </c>
      <c r="AG17" s="351"/>
      <c r="AH17" s="346"/>
      <c r="AI17" s="347"/>
      <c r="AJ17" s="347"/>
      <c r="AK17" s="345" t="s">
        <v>55</v>
      </c>
      <c r="AL17" s="345"/>
      <c r="AM17" s="350"/>
      <c r="AN17" s="350"/>
      <c r="AO17" s="345" t="s">
        <v>56</v>
      </c>
      <c r="AP17" s="351"/>
      <c r="AQ17" s="373"/>
      <c r="AR17" s="374"/>
      <c r="AS17" s="374"/>
      <c r="AT17" s="374"/>
      <c r="AU17" s="374"/>
      <c r="AV17" s="375"/>
    </row>
    <row r="18" spans="1:48" ht="23.25" customHeight="1" x14ac:dyDescent="0.25">
      <c r="A18" s="12"/>
      <c r="B18" s="454" t="s">
        <v>51</v>
      </c>
      <c r="C18" s="455"/>
      <c r="D18" s="455"/>
      <c r="E18" s="455"/>
      <c r="F18" s="456"/>
      <c r="G18" s="346"/>
      <c r="H18" s="347"/>
      <c r="I18" s="347"/>
      <c r="J18" s="345" t="s">
        <v>55</v>
      </c>
      <c r="K18" s="345"/>
      <c r="L18" s="350"/>
      <c r="M18" s="350"/>
      <c r="N18" s="345" t="s">
        <v>56</v>
      </c>
      <c r="O18" s="351"/>
      <c r="P18" s="346"/>
      <c r="Q18" s="347"/>
      <c r="R18" s="347"/>
      <c r="S18" s="345" t="s">
        <v>55</v>
      </c>
      <c r="T18" s="345"/>
      <c r="U18" s="350"/>
      <c r="V18" s="350"/>
      <c r="W18" s="345" t="s">
        <v>56</v>
      </c>
      <c r="X18" s="351"/>
      <c r="Y18" s="346"/>
      <c r="Z18" s="347"/>
      <c r="AA18" s="347"/>
      <c r="AB18" s="345" t="s">
        <v>55</v>
      </c>
      <c r="AC18" s="345"/>
      <c r="AD18" s="350"/>
      <c r="AE18" s="350"/>
      <c r="AF18" s="345" t="s">
        <v>56</v>
      </c>
      <c r="AG18" s="351"/>
      <c r="AH18" s="346"/>
      <c r="AI18" s="347"/>
      <c r="AJ18" s="347"/>
      <c r="AK18" s="345" t="s">
        <v>55</v>
      </c>
      <c r="AL18" s="345"/>
      <c r="AM18" s="350"/>
      <c r="AN18" s="350"/>
      <c r="AO18" s="345" t="s">
        <v>56</v>
      </c>
      <c r="AP18" s="351"/>
      <c r="AQ18" s="373"/>
      <c r="AR18" s="374"/>
      <c r="AS18" s="374"/>
      <c r="AT18" s="374"/>
      <c r="AU18" s="374"/>
      <c r="AV18" s="375"/>
    </row>
    <row r="19" spans="1:48" ht="23.25" customHeight="1" x14ac:dyDescent="0.25">
      <c r="A19" s="12"/>
      <c r="B19" s="454" t="s">
        <v>57</v>
      </c>
      <c r="C19" s="455"/>
      <c r="D19" s="455"/>
      <c r="E19" s="455"/>
      <c r="F19" s="456"/>
      <c r="G19" s="346"/>
      <c r="H19" s="347"/>
      <c r="I19" s="347"/>
      <c r="J19" s="347"/>
      <c r="K19" s="347"/>
      <c r="L19" s="347"/>
      <c r="M19" s="347"/>
      <c r="N19" s="325" t="s">
        <v>3</v>
      </c>
      <c r="O19" s="326"/>
      <c r="P19" s="346"/>
      <c r="Q19" s="347"/>
      <c r="R19" s="347"/>
      <c r="S19" s="347"/>
      <c r="T19" s="347"/>
      <c r="U19" s="347"/>
      <c r="V19" s="347"/>
      <c r="W19" s="325" t="s">
        <v>3</v>
      </c>
      <c r="X19" s="326"/>
      <c r="Y19" s="346"/>
      <c r="Z19" s="347"/>
      <c r="AA19" s="347"/>
      <c r="AB19" s="347"/>
      <c r="AC19" s="347"/>
      <c r="AD19" s="347"/>
      <c r="AE19" s="347"/>
      <c r="AF19" s="325" t="s">
        <v>3</v>
      </c>
      <c r="AG19" s="326"/>
      <c r="AH19" s="346"/>
      <c r="AI19" s="347"/>
      <c r="AJ19" s="347"/>
      <c r="AK19" s="347"/>
      <c r="AL19" s="347"/>
      <c r="AM19" s="347"/>
      <c r="AN19" s="347"/>
      <c r="AO19" s="325" t="s">
        <v>3</v>
      </c>
      <c r="AP19" s="326"/>
      <c r="AQ19" s="449">
        <f>SUM(G19,P19,Y19,AH19)</f>
        <v>0</v>
      </c>
      <c r="AR19" s="450"/>
      <c r="AS19" s="450"/>
      <c r="AT19" s="450"/>
      <c r="AU19" s="325" t="s">
        <v>3</v>
      </c>
      <c r="AV19" s="326"/>
    </row>
    <row r="20" spans="1:48" ht="23.25" customHeight="1" x14ac:dyDescent="0.25">
      <c r="A20" s="12"/>
      <c r="B20" s="451" t="s">
        <v>153</v>
      </c>
      <c r="C20" s="452"/>
      <c r="D20" s="452"/>
      <c r="E20" s="452"/>
      <c r="F20" s="453"/>
      <c r="G20" s="327" t="s">
        <v>67</v>
      </c>
      <c r="H20" s="328"/>
      <c r="I20" s="328"/>
      <c r="J20" s="328"/>
      <c r="K20" s="328"/>
      <c r="L20" s="328"/>
      <c r="M20" s="328"/>
      <c r="N20" s="328"/>
      <c r="O20" s="328"/>
      <c r="P20" s="327" t="s">
        <v>52</v>
      </c>
      <c r="Q20" s="328"/>
      <c r="R20" s="328"/>
      <c r="S20" s="328"/>
      <c r="T20" s="328"/>
      <c r="U20" s="328"/>
      <c r="V20" s="328"/>
      <c r="W20" s="328"/>
      <c r="X20" s="328"/>
      <c r="Y20" s="327" t="s">
        <v>53</v>
      </c>
      <c r="Z20" s="328"/>
      <c r="AA20" s="328"/>
      <c r="AB20" s="328"/>
      <c r="AC20" s="328"/>
      <c r="AD20" s="328"/>
      <c r="AE20" s="328"/>
      <c r="AF20" s="328"/>
      <c r="AG20" s="328"/>
      <c r="AH20" s="327" t="s">
        <v>54</v>
      </c>
      <c r="AI20" s="328"/>
      <c r="AJ20" s="328"/>
      <c r="AK20" s="328"/>
      <c r="AL20" s="328"/>
      <c r="AM20" s="328"/>
      <c r="AN20" s="328"/>
      <c r="AO20" s="328"/>
      <c r="AP20" s="329"/>
      <c r="AQ20" s="327" t="s">
        <v>4</v>
      </c>
      <c r="AR20" s="328"/>
      <c r="AS20" s="328"/>
      <c r="AT20" s="328"/>
      <c r="AU20" s="328"/>
      <c r="AV20" s="329"/>
    </row>
    <row r="21" spans="1:48" ht="23.25" customHeight="1" x14ac:dyDescent="0.25">
      <c r="A21" s="12"/>
      <c r="B21" s="327" t="s">
        <v>50</v>
      </c>
      <c r="C21" s="328"/>
      <c r="D21" s="328"/>
      <c r="E21" s="328"/>
      <c r="F21" s="329"/>
      <c r="G21" s="346"/>
      <c r="H21" s="347"/>
      <c r="I21" s="347"/>
      <c r="J21" s="345" t="s">
        <v>55</v>
      </c>
      <c r="K21" s="345"/>
      <c r="L21" s="350"/>
      <c r="M21" s="350"/>
      <c r="N21" s="345" t="s">
        <v>56</v>
      </c>
      <c r="O21" s="351"/>
      <c r="P21" s="346"/>
      <c r="Q21" s="347"/>
      <c r="R21" s="347"/>
      <c r="S21" s="345" t="s">
        <v>55</v>
      </c>
      <c r="T21" s="345"/>
      <c r="U21" s="350"/>
      <c r="V21" s="350"/>
      <c r="W21" s="345" t="s">
        <v>56</v>
      </c>
      <c r="X21" s="351"/>
      <c r="Y21" s="346"/>
      <c r="Z21" s="347"/>
      <c r="AA21" s="347"/>
      <c r="AB21" s="345" t="s">
        <v>55</v>
      </c>
      <c r="AC21" s="345"/>
      <c r="AD21" s="350"/>
      <c r="AE21" s="350"/>
      <c r="AF21" s="345" t="s">
        <v>56</v>
      </c>
      <c r="AG21" s="351"/>
      <c r="AH21" s="346"/>
      <c r="AI21" s="347"/>
      <c r="AJ21" s="347"/>
      <c r="AK21" s="345" t="s">
        <v>55</v>
      </c>
      <c r="AL21" s="345"/>
      <c r="AM21" s="350"/>
      <c r="AN21" s="350"/>
      <c r="AO21" s="345" t="s">
        <v>56</v>
      </c>
      <c r="AP21" s="351"/>
      <c r="AQ21" s="373"/>
      <c r="AR21" s="374"/>
      <c r="AS21" s="374"/>
      <c r="AT21" s="374"/>
      <c r="AU21" s="374"/>
      <c r="AV21" s="375"/>
    </row>
    <row r="22" spans="1:48" ht="23.25" customHeight="1" x14ac:dyDescent="0.25">
      <c r="A22" s="12"/>
      <c r="B22" s="327" t="s">
        <v>51</v>
      </c>
      <c r="C22" s="328"/>
      <c r="D22" s="328"/>
      <c r="E22" s="328"/>
      <c r="F22" s="329"/>
      <c r="G22" s="346"/>
      <c r="H22" s="347"/>
      <c r="I22" s="347"/>
      <c r="J22" s="345" t="s">
        <v>55</v>
      </c>
      <c r="K22" s="345"/>
      <c r="L22" s="350"/>
      <c r="M22" s="350"/>
      <c r="N22" s="345" t="s">
        <v>56</v>
      </c>
      <c r="O22" s="351"/>
      <c r="P22" s="346"/>
      <c r="Q22" s="347"/>
      <c r="R22" s="347"/>
      <c r="S22" s="345" t="s">
        <v>55</v>
      </c>
      <c r="T22" s="345"/>
      <c r="U22" s="350"/>
      <c r="V22" s="350"/>
      <c r="W22" s="345" t="s">
        <v>56</v>
      </c>
      <c r="X22" s="351"/>
      <c r="Y22" s="346"/>
      <c r="Z22" s="347"/>
      <c r="AA22" s="347"/>
      <c r="AB22" s="345" t="s">
        <v>55</v>
      </c>
      <c r="AC22" s="345"/>
      <c r="AD22" s="350"/>
      <c r="AE22" s="350"/>
      <c r="AF22" s="345" t="s">
        <v>56</v>
      </c>
      <c r="AG22" s="351"/>
      <c r="AH22" s="346"/>
      <c r="AI22" s="347"/>
      <c r="AJ22" s="347"/>
      <c r="AK22" s="345" t="s">
        <v>55</v>
      </c>
      <c r="AL22" s="345"/>
      <c r="AM22" s="350"/>
      <c r="AN22" s="350"/>
      <c r="AO22" s="345" t="s">
        <v>56</v>
      </c>
      <c r="AP22" s="351"/>
      <c r="AQ22" s="373"/>
      <c r="AR22" s="374"/>
      <c r="AS22" s="374"/>
      <c r="AT22" s="374"/>
      <c r="AU22" s="374"/>
      <c r="AV22" s="375"/>
    </row>
    <row r="23" spans="1:48" ht="23.25" customHeight="1" x14ac:dyDescent="0.25">
      <c r="A23" s="12"/>
      <c r="B23" s="327" t="s">
        <v>57</v>
      </c>
      <c r="C23" s="328"/>
      <c r="D23" s="328"/>
      <c r="E23" s="328"/>
      <c r="F23" s="329"/>
      <c r="G23" s="346"/>
      <c r="H23" s="347"/>
      <c r="I23" s="347"/>
      <c r="J23" s="347"/>
      <c r="K23" s="347"/>
      <c r="L23" s="347"/>
      <c r="M23" s="347"/>
      <c r="N23" s="325" t="s">
        <v>3</v>
      </c>
      <c r="O23" s="326"/>
      <c r="P23" s="346"/>
      <c r="Q23" s="347"/>
      <c r="R23" s="347"/>
      <c r="S23" s="347"/>
      <c r="T23" s="347"/>
      <c r="U23" s="347"/>
      <c r="V23" s="347"/>
      <c r="W23" s="325" t="s">
        <v>3</v>
      </c>
      <c r="X23" s="326"/>
      <c r="Y23" s="346"/>
      <c r="Z23" s="347"/>
      <c r="AA23" s="347"/>
      <c r="AB23" s="347"/>
      <c r="AC23" s="347"/>
      <c r="AD23" s="347"/>
      <c r="AE23" s="347"/>
      <c r="AF23" s="325" t="s">
        <v>3</v>
      </c>
      <c r="AG23" s="326"/>
      <c r="AH23" s="346"/>
      <c r="AI23" s="347"/>
      <c r="AJ23" s="347"/>
      <c r="AK23" s="347"/>
      <c r="AL23" s="347"/>
      <c r="AM23" s="347"/>
      <c r="AN23" s="347"/>
      <c r="AO23" s="325" t="s">
        <v>3</v>
      </c>
      <c r="AP23" s="326"/>
      <c r="AQ23" s="449">
        <f>SUM(G23,P23,Y23,AH23)</f>
        <v>0</v>
      </c>
      <c r="AR23" s="450"/>
      <c r="AS23" s="450"/>
      <c r="AT23" s="450"/>
      <c r="AU23" s="325" t="s">
        <v>3</v>
      </c>
      <c r="AV23" s="326"/>
    </row>
    <row r="24" spans="1:48" ht="17.25" customHeight="1" x14ac:dyDescent="0.25">
      <c r="B24" s="371" t="s">
        <v>79</v>
      </c>
      <c r="C24" s="372"/>
      <c r="D24" s="372"/>
      <c r="E24" s="372"/>
      <c r="F24" s="372"/>
      <c r="G24" s="372"/>
      <c r="H24" s="372"/>
      <c r="I24" s="372"/>
      <c r="J24" s="372"/>
      <c r="K24" s="372"/>
      <c r="L24" s="372"/>
      <c r="M24" s="192" t="s">
        <v>61</v>
      </c>
      <c r="N24" s="386"/>
      <c r="O24" s="386"/>
      <c r="P24" s="386"/>
      <c r="Q24" s="386"/>
      <c r="R24" s="386"/>
      <c r="S24" s="386"/>
      <c r="T24" s="386"/>
      <c r="U24" s="386"/>
      <c r="V24" s="386"/>
      <c r="W24" s="192" t="s">
        <v>62</v>
      </c>
      <c r="X24" s="2" t="s">
        <v>80</v>
      </c>
      <c r="Y24" s="192" t="s">
        <v>61</v>
      </c>
      <c r="Z24" s="386"/>
      <c r="AA24" s="386"/>
      <c r="AB24" s="386"/>
      <c r="AC24" s="386"/>
      <c r="AD24" s="386"/>
      <c r="AE24" s="386"/>
      <c r="AF24" s="386"/>
      <c r="AG24" s="386"/>
      <c r="AH24" s="386"/>
      <c r="AI24" s="192" t="s">
        <v>62</v>
      </c>
      <c r="AJ24" s="192" t="s">
        <v>80</v>
      </c>
      <c r="AK24" s="192" t="s">
        <v>61</v>
      </c>
      <c r="AL24" s="386"/>
      <c r="AM24" s="386"/>
      <c r="AN24" s="386"/>
      <c r="AO24" s="386"/>
      <c r="AP24" s="386"/>
      <c r="AQ24" s="386"/>
      <c r="AR24" s="386"/>
      <c r="AS24" s="386"/>
      <c r="AT24" s="386"/>
      <c r="AU24" s="192" t="s">
        <v>62</v>
      </c>
      <c r="AV24" s="38"/>
    </row>
    <row r="25" spans="1:48" ht="17.25" customHeight="1" x14ac:dyDescent="0.25">
      <c r="B25" s="378" t="s">
        <v>81</v>
      </c>
      <c r="C25" s="447"/>
      <c r="D25" s="447"/>
      <c r="E25" s="447"/>
      <c r="F25" s="447"/>
      <c r="G25" s="447"/>
      <c r="H25" s="447"/>
      <c r="I25" s="447"/>
      <c r="J25" s="447"/>
      <c r="K25" s="447"/>
      <c r="L25" s="204" t="s">
        <v>61</v>
      </c>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204" t="s">
        <v>62</v>
      </c>
      <c r="AV25" s="39"/>
    </row>
    <row r="26" spans="1:48" ht="17.25" customHeight="1" x14ac:dyDescent="0.25">
      <c r="B26" s="390" t="s">
        <v>82</v>
      </c>
      <c r="C26" s="391"/>
      <c r="D26" s="391"/>
      <c r="E26" s="391"/>
      <c r="F26" s="391"/>
      <c r="G26" s="391"/>
      <c r="H26" s="391"/>
      <c r="I26" s="391"/>
      <c r="J26" s="391"/>
      <c r="K26" s="391"/>
      <c r="L26" s="391"/>
      <c r="M26" s="391"/>
      <c r="N26" s="391"/>
      <c r="O26" s="190" t="s">
        <v>61</v>
      </c>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190" t="s">
        <v>62</v>
      </c>
      <c r="AV26" s="40"/>
    </row>
    <row r="27" spans="1:48" ht="15.75" customHeight="1" x14ac:dyDescent="0.25">
      <c r="B27" s="437" t="s">
        <v>76</v>
      </c>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row>
    <row r="28" spans="1:48" ht="15.75" customHeight="1" x14ac:dyDescent="0.25">
      <c r="B28" s="437" t="s">
        <v>25</v>
      </c>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row>
    <row r="29" spans="1:48" ht="6.75" customHeight="1" x14ac:dyDescent="0.25">
      <c r="A29" s="26"/>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row>
    <row r="30" spans="1:48" ht="23.25" customHeight="1" x14ac:dyDescent="0.25">
      <c r="A30" s="19" t="s">
        <v>5</v>
      </c>
      <c r="V30" s="23"/>
    </row>
    <row r="31" spans="1:48" ht="23.25" customHeight="1" x14ac:dyDescent="0.25">
      <c r="B31" s="438" t="s">
        <v>154</v>
      </c>
      <c r="C31" s="439"/>
      <c r="D31" s="439"/>
      <c r="E31" s="440"/>
      <c r="F31" s="9" t="s">
        <v>6</v>
      </c>
      <c r="G31" s="7"/>
      <c r="H31" s="7"/>
      <c r="I31" s="7"/>
      <c r="J31" s="7"/>
      <c r="K31" s="7"/>
      <c r="L31" s="7"/>
      <c r="M31" s="7"/>
      <c r="N31" s="7"/>
      <c r="O31" s="7"/>
      <c r="P31" s="191"/>
      <c r="Q31" s="347"/>
      <c r="R31" s="347"/>
      <c r="S31" s="7" t="s">
        <v>1</v>
      </c>
      <c r="T31" s="7" t="s">
        <v>8</v>
      </c>
      <c r="U31" s="7"/>
      <c r="V31" s="7"/>
      <c r="W31" s="7"/>
      <c r="X31" s="7"/>
      <c r="Y31" s="191"/>
      <c r="Z31" s="347"/>
      <c r="AA31" s="347"/>
      <c r="AB31" s="7" t="s">
        <v>1</v>
      </c>
      <c r="AC31" s="7" t="s">
        <v>9</v>
      </c>
      <c r="AD31" s="7"/>
      <c r="AE31" s="7"/>
      <c r="AF31" s="191"/>
      <c r="AG31" s="347"/>
      <c r="AH31" s="347"/>
      <c r="AI31" s="7" t="s">
        <v>10</v>
      </c>
      <c r="AJ31" s="7"/>
      <c r="AK31" s="7"/>
      <c r="AL31" s="7"/>
      <c r="AM31" s="7"/>
      <c r="AN31" s="7"/>
      <c r="AO31" s="7"/>
      <c r="AP31" s="7"/>
      <c r="AQ31" s="7"/>
      <c r="AR31" s="7"/>
      <c r="AS31" s="7"/>
      <c r="AT31" s="7"/>
      <c r="AU31" s="7"/>
      <c r="AV31" s="8"/>
    </row>
    <row r="32" spans="1:48" ht="23.25" customHeight="1" x14ac:dyDescent="0.25">
      <c r="B32" s="441"/>
      <c r="C32" s="442"/>
      <c r="D32" s="442"/>
      <c r="E32" s="443"/>
      <c r="F32" s="9" t="s">
        <v>7</v>
      </c>
      <c r="G32" s="7"/>
      <c r="H32" s="7"/>
      <c r="I32" s="7"/>
      <c r="J32" s="7"/>
      <c r="K32" s="7"/>
      <c r="L32" s="7"/>
      <c r="M32" s="7"/>
      <c r="N32" s="7"/>
      <c r="O32" s="7"/>
      <c r="P32" s="191"/>
      <c r="Q32" s="347"/>
      <c r="R32" s="347"/>
      <c r="S32" s="7" t="s">
        <v>1</v>
      </c>
      <c r="T32" s="7" t="s">
        <v>8</v>
      </c>
      <c r="U32" s="7"/>
      <c r="V32" s="7"/>
      <c r="W32" s="7"/>
      <c r="X32" s="7"/>
      <c r="Y32" s="191"/>
      <c r="Z32" s="347"/>
      <c r="AA32" s="347"/>
      <c r="AB32" s="7" t="s">
        <v>1</v>
      </c>
      <c r="AC32" s="7" t="s">
        <v>9</v>
      </c>
      <c r="AD32" s="7"/>
      <c r="AE32" s="7"/>
      <c r="AF32" s="191"/>
      <c r="AG32" s="347"/>
      <c r="AH32" s="347"/>
      <c r="AI32" s="7" t="s">
        <v>10</v>
      </c>
      <c r="AJ32" s="7"/>
      <c r="AK32" s="7"/>
      <c r="AL32" s="7"/>
      <c r="AM32" s="7"/>
      <c r="AN32" s="7"/>
      <c r="AO32" s="7"/>
      <c r="AP32" s="7"/>
      <c r="AQ32" s="7"/>
      <c r="AR32" s="7"/>
      <c r="AS32" s="7"/>
      <c r="AT32" s="7"/>
      <c r="AU32" s="7"/>
      <c r="AV32" s="8"/>
    </row>
    <row r="33" spans="1:48" ht="24" customHeight="1" x14ac:dyDescent="0.25">
      <c r="B33" s="444"/>
      <c r="C33" s="445"/>
      <c r="D33" s="445"/>
      <c r="E33" s="446"/>
      <c r="F33" s="9" t="s">
        <v>16</v>
      </c>
      <c r="G33" s="7"/>
      <c r="H33" s="7"/>
      <c r="I33" s="7"/>
      <c r="J33" s="7" t="s">
        <v>61</v>
      </c>
      <c r="K33" s="348"/>
      <c r="L33" s="348"/>
      <c r="M33" s="348"/>
      <c r="N33" s="348"/>
      <c r="O33" s="7" t="s">
        <v>62</v>
      </c>
      <c r="P33" s="191"/>
      <c r="Q33" s="348"/>
      <c r="R33" s="348"/>
      <c r="S33" s="7" t="s">
        <v>1</v>
      </c>
      <c r="T33" s="7" t="s">
        <v>8</v>
      </c>
      <c r="U33" s="7"/>
      <c r="V33" s="7"/>
      <c r="W33" s="7"/>
      <c r="X33" s="7"/>
      <c r="Y33" s="191"/>
      <c r="Z33" s="348"/>
      <c r="AA33" s="348"/>
      <c r="AB33" s="7" t="s">
        <v>1</v>
      </c>
      <c r="AC33" s="7" t="s">
        <v>9</v>
      </c>
      <c r="AD33" s="7"/>
      <c r="AE33" s="7"/>
      <c r="AF33" s="191"/>
      <c r="AG33" s="348"/>
      <c r="AH33" s="348"/>
      <c r="AI33" s="7" t="s">
        <v>10</v>
      </c>
      <c r="AJ33" s="7"/>
      <c r="AK33" s="7"/>
      <c r="AL33" s="7"/>
      <c r="AM33" s="7"/>
      <c r="AN33" s="7"/>
      <c r="AO33" s="7"/>
      <c r="AP33" s="7"/>
      <c r="AQ33" s="7"/>
      <c r="AR33" s="7"/>
      <c r="AS33" s="7"/>
      <c r="AT33" s="7"/>
      <c r="AU33" s="7"/>
      <c r="AV33" s="8"/>
    </row>
    <row r="34" spans="1:48" ht="6.75" customHeight="1" x14ac:dyDescent="0.25">
      <c r="B34" s="206"/>
      <c r="C34" s="206"/>
      <c r="D34" s="206"/>
      <c r="E34" s="206"/>
      <c r="F34" s="7"/>
      <c r="G34" s="7"/>
      <c r="H34" s="7"/>
      <c r="I34" s="7"/>
      <c r="J34" s="7"/>
      <c r="K34" s="191"/>
      <c r="L34" s="191"/>
      <c r="M34" s="191"/>
      <c r="N34" s="191"/>
      <c r="O34" s="7"/>
      <c r="P34" s="191"/>
      <c r="Q34" s="191"/>
      <c r="R34" s="191"/>
      <c r="S34" s="7"/>
      <c r="T34" s="7"/>
      <c r="U34" s="7"/>
      <c r="V34" s="7"/>
      <c r="W34" s="7"/>
      <c r="X34" s="7"/>
      <c r="Y34" s="191"/>
      <c r="Z34" s="191"/>
      <c r="AA34" s="191"/>
      <c r="AB34" s="7"/>
      <c r="AC34" s="7"/>
      <c r="AD34" s="7"/>
      <c r="AE34" s="7"/>
      <c r="AF34" s="191"/>
      <c r="AG34" s="191"/>
      <c r="AH34" s="191"/>
      <c r="AI34" s="7"/>
      <c r="AJ34" s="7"/>
      <c r="AK34" s="7"/>
      <c r="AL34" s="7"/>
      <c r="AM34" s="7"/>
      <c r="AN34" s="7"/>
      <c r="AO34" s="7"/>
      <c r="AP34" s="7"/>
      <c r="AQ34" s="7"/>
      <c r="AR34" s="7"/>
      <c r="AS34" s="7"/>
      <c r="AT34" s="7"/>
      <c r="AU34" s="7"/>
      <c r="AV34" s="7"/>
    </row>
    <row r="35" spans="1:48" ht="23.25" customHeight="1" x14ac:dyDescent="0.25">
      <c r="B35" s="438" t="s">
        <v>153</v>
      </c>
      <c r="C35" s="439"/>
      <c r="D35" s="439"/>
      <c r="E35" s="440"/>
      <c r="F35" s="9" t="s">
        <v>6</v>
      </c>
      <c r="G35" s="7"/>
      <c r="H35" s="7"/>
      <c r="I35" s="7"/>
      <c r="J35" s="7"/>
      <c r="K35" s="7"/>
      <c r="L35" s="7"/>
      <c r="M35" s="7"/>
      <c r="N35" s="7"/>
      <c r="O35" s="7"/>
      <c r="P35" s="191"/>
      <c r="Q35" s="347"/>
      <c r="R35" s="347"/>
      <c r="S35" s="7" t="s">
        <v>1</v>
      </c>
      <c r="T35" s="7" t="s">
        <v>8</v>
      </c>
      <c r="U35" s="7"/>
      <c r="V35" s="7"/>
      <c r="W35" s="7"/>
      <c r="X35" s="7"/>
      <c r="Y35" s="191"/>
      <c r="Z35" s="347"/>
      <c r="AA35" s="347"/>
      <c r="AB35" s="7" t="s">
        <v>1</v>
      </c>
      <c r="AC35" s="7" t="s">
        <v>9</v>
      </c>
      <c r="AD35" s="7"/>
      <c r="AE35" s="7"/>
      <c r="AF35" s="191"/>
      <c r="AG35" s="347"/>
      <c r="AH35" s="347"/>
      <c r="AI35" s="7" t="s">
        <v>10</v>
      </c>
      <c r="AJ35" s="7"/>
      <c r="AK35" s="7"/>
      <c r="AL35" s="7"/>
      <c r="AM35" s="7"/>
      <c r="AN35" s="7"/>
      <c r="AO35" s="7"/>
      <c r="AP35" s="7"/>
      <c r="AQ35" s="7"/>
      <c r="AR35" s="7"/>
      <c r="AS35" s="7"/>
      <c r="AT35" s="7"/>
      <c r="AU35" s="7"/>
      <c r="AV35" s="8"/>
    </row>
    <row r="36" spans="1:48" ht="23.25" customHeight="1" x14ac:dyDescent="0.25">
      <c r="B36" s="441"/>
      <c r="C36" s="442"/>
      <c r="D36" s="442"/>
      <c r="E36" s="443"/>
      <c r="F36" s="9" t="s">
        <v>7</v>
      </c>
      <c r="G36" s="7"/>
      <c r="H36" s="7"/>
      <c r="I36" s="7"/>
      <c r="J36" s="7"/>
      <c r="K36" s="7"/>
      <c r="L36" s="7"/>
      <c r="M36" s="7"/>
      <c r="N36" s="7"/>
      <c r="O36" s="7"/>
      <c r="P36" s="191"/>
      <c r="Q36" s="347"/>
      <c r="R36" s="347"/>
      <c r="S36" s="7" t="s">
        <v>1</v>
      </c>
      <c r="T36" s="7" t="s">
        <v>8</v>
      </c>
      <c r="U36" s="7"/>
      <c r="V36" s="7"/>
      <c r="W36" s="7"/>
      <c r="X36" s="7"/>
      <c r="Y36" s="191"/>
      <c r="Z36" s="347"/>
      <c r="AA36" s="347"/>
      <c r="AB36" s="7" t="s">
        <v>1</v>
      </c>
      <c r="AC36" s="7" t="s">
        <v>9</v>
      </c>
      <c r="AD36" s="7"/>
      <c r="AE36" s="7"/>
      <c r="AF36" s="191"/>
      <c r="AG36" s="347"/>
      <c r="AH36" s="347"/>
      <c r="AI36" s="7" t="s">
        <v>10</v>
      </c>
      <c r="AJ36" s="7"/>
      <c r="AK36" s="7"/>
      <c r="AL36" s="7"/>
      <c r="AM36" s="7"/>
      <c r="AN36" s="7"/>
      <c r="AO36" s="7"/>
      <c r="AP36" s="7"/>
      <c r="AQ36" s="7"/>
      <c r="AR36" s="7"/>
      <c r="AS36" s="7"/>
      <c r="AT36" s="7"/>
      <c r="AU36" s="7"/>
      <c r="AV36" s="8"/>
    </row>
    <row r="37" spans="1:48" ht="24" customHeight="1" x14ac:dyDescent="0.25">
      <c r="B37" s="444"/>
      <c r="C37" s="445"/>
      <c r="D37" s="445"/>
      <c r="E37" s="446"/>
      <c r="F37" s="9" t="s">
        <v>16</v>
      </c>
      <c r="G37" s="7"/>
      <c r="H37" s="7"/>
      <c r="I37" s="7"/>
      <c r="J37" s="7" t="s">
        <v>61</v>
      </c>
      <c r="K37" s="348"/>
      <c r="L37" s="348"/>
      <c r="M37" s="348"/>
      <c r="N37" s="348"/>
      <c r="O37" s="7" t="s">
        <v>62</v>
      </c>
      <c r="P37" s="191"/>
      <c r="Q37" s="348"/>
      <c r="R37" s="348"/>
      <c r="S37" s="7" t="s">
        <v>1</v>
      </c>
      <c r="T37" s="7" t="s">
        <v>8</v>
      </c>
      <c r="U37" s="7"/>
      <c r="V37" s="7"/>
      <c r="W37" s="7"/>
      <c r="X37" s="7"/>
      <c r="Y37" s="191"/>
      <c r="Z37" s="348"/>
      <c r="AA37" s="348"/>
      <c r="AB37" s="7" t="s">
        <v>1</v>
      </c>
      <c r="AC37" s="7" t="s">
        <v>9</v>
      </c>
      <c r="AD37" s="7"/>
      <c r="AE37" s="7"/>
      <c r="AF37" s="191"/>
      <c r="AG37" s="348"/>
      <c r="AH37" s="348"/>
      <c r="AI37" s="7" t="s">
        <v>10</v>
      </c>
      <c r="AJ37" s="7"/>
      <c r="AK37" s="7"/>
      <c r="AL37" s="7"/>
      <c r="AM37" s="7"/>
      <c r="AN37" s="7"/>
      <c r="AO37" s="7"/>
      <c r="AP37" s="7"/>
      <c r="AQ37" s="7"/>
      <c r="AR37" s="7"/>
      <c r="AS37" s="7"/>
      <c r="AT37" s="7"/>
      <c r="AU37" s="7"/>
      <c r="AV37" s="8"/>
    </row>
    <row r="38" spans="1:48" ht="24" customHeight="1" x14ac:dyDescent="0.25">
      <c r="B38" s="10" t="s">
        <v>13</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5"/>
      <c r="AI38" s="366" t="s">
        <v>32</v>
      </c>
      <c r="AJ38" s="367"/>
      <c r="AK38" s="367"/>
      <c r="AL38" s="367"/>
      <c r="AM38" s="367"/>
      <c r="AN38" s="367"/>
      <c r="AO38" s="367"/>
      <c r="AP38" s="368"/>
      <c r="AQ38" s="4"/>
      <c r="AR38" s="396"/>
      <c r="AS38" s="396"/>
      <c r="AT38" s="396"/>
      <c r="AU38" s="398" t="s">
        <v>1</v>
      </c>
      <c r="AV38" s="399"/>
    </row>
    <row r="39" spans="1:48" ht="24" customHeight="1" x14ac:dyDescent="0.25">
      <c r="B39" s="207"/>
      <c r="C39" s="358"/>
      <c r="D39" s="358"/>
      <c r="E39" s="6" t="s">
        <v>1</v>
      </c>
      <c r="F39" s="369" t="s">
        <v>17</v>
      </c>
      <c r="G39" s="369"/>
      <c r="H39" s="369"/>
      <c r="I39" s="369"/>
      <c r="J39" s="369"/>
      <c r="K39" s="369"/>
      <c r="L39" s="369"/>
      <c r="M39" s="369"/>
      <c r="N39" s="369"/>
      <c r="O39" s="369"/>
      <c r="P39" s="369"/>
      <c r="Q39" s="358"/>
      <c r="R39" s="358"/>
      <c r="S39" s="358"/>
      <c r="T39" s="369" t="s">
        <v>14</v>
      </c>
      <c r="U39" s="369"/>
      <c r="V39" s="369"/>
      <c r="W39" s="369"/>
      <c r="X39" s="369"/>
      <c r="Y39" s="369"/>
      <c r="Z39" s="369"/>
      <c r="AA39" s="358"/>
      <c r="AB39" s="358"/>
      <c r="AC39" s="358"/>
      <c r="AD39" s="369" t="s">
        <v>31</v>
      </c>
      <c r="AE39" s="369"/>
      <c r="AF39" s="369"/>
      <c r="AG39" s="369"/>
      <c r="AH39" s="370"/>
      <c r="AI39" s="366" t="s">
        <v>33</v>
      </c>
      <c r="AJ39" s="367"/>
      <c r="AK39" s="367"/>
      <c r="AL39" s="367"/>
      <c r="AM39" s="367"/>
      <c r="AN39" s="367"/>
      <c r="AO39" s="367"/>
      <c r="AP39" s="368"/>
      <c r="AQ39" s="9"/>
      <c r="AR39" s="347"/>
      <c r="AS39" s="347"/>
      <c r="AT39" s="347"/>
      <c r="AU39" s="328" t="s">
        <v>1</v>
      </c>
      <c r="AV39" s="329"/>
    </row>
    <row r="40" spans="1:48" ht="6.75" customHeight="1" x14ac:dyDescent="0.25"/>
    <row r="41" spans="1:48" ht="21" customHeight="1" x14ac:dyDescent="0.25">
      <c r="A41" s="19" t="s">
        <v>38</v>
      </c>
    </row>
    <row r="42" spans="1:48" ht="24" customHeight="1" x14ac:dyDescent="0.25">
      <c r="B42" s="360" t="s">
        <v>26</v>
      </c>
      <c r="C42" s="360"/>
      <c r="D42" s="360"/>
      <c r="E42" s="360"/>
      <c r="F42" s="360"/>
      <c r="G42" s="360"/>
      <c r="H42" s="360"/>
      <c r="I42" s="360"/>
      <c r="J42" s="360"/>
      <c r="K42" s="360"/>
      <c r="L42" s="360"/>
      <c r="M42" s="360"/>
      <c r="N42" s="360"/>
      <c r="O42" s="360" t="s">
        <v>27</v>
      </c>
      <c r="P42" s="360"/>
      <c r="Q42" s="360"/>
      <c r="R42" s="360"/>
      <c r="S42" s="360"/>
      <c r="T42" s="360"/>
      <c r="U42" s="360"/>
      <c r="V42" s="360"/>
      <c r="W42" s="360" t="s">
        <v>28</v>
      </c>
      <c r="X42" s="360"/>
      <c r="Y42" s="360"/>
      <c r="Z42" s="360"/>
      <c r="AA42" s="360"/>
      <c r="AB42" s="360"/>
      <c r="AC42" s="360" t="s">
        <v>15</v>
      </c>
      <c r="AD42" s="360"/>
      <c r="AE42" s="360"/>
      <c r="AF42" s="360"/>
      <c r="AG42" s="360"/>
      <c r="AH42" s="360"/>
      <c r="AI42" s="360"/>
      <c r="AJ42" s="360"/>
      <c r="AK42" s="360"/>
      <c r="AL42" s="360"/>
      <c r="AM42" s="360"/>
      <c r="AN42" s="360"/>
      <c r="AO42" s="360"/>
      <c r="AP42" s="360"/>
      <c r="AQ42" s="360"/>
      <c r="AR42" s="360"/>
      <c r="AS42" s="360"/>
      <c r="AT42" s="360"/>
      <c r="AU42" s="360"/>
      <c r="AV42" s="360"/>
    </row>
    <row r="43" spans="1:48" ht="24" customHeight="1" x14ac:dyDescent="0.25">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61"/>
      <c r="AD43" s="361"/>
      <c r="AE43" s="361"/>
      <c r="AF43" s="361"/>
      <c r="AG43" s="361"/>
      <c r="AH43" s="361"/>
      <c r="AI43" s="361"/>
      <c r="AJ43" s="361"/>
      <c r="AK43" s="361"/>
      <c r="AL43" s="361"/>
      <c r="AM43" s="361"/>
      <c r="AN43" s="361"/>
      <c r="AO43" s="361"/>
      <c r="AP43" s="361"/>
      <c r="AQ43" s="361"/>
      <c r="AR43" s="361"/>
      <c r="AS43" s="361"/>
      <c r="AT43" s="361"/>
      <c r="AU43" s="361"/>
      <c r="AV43" s="361"/>
    </row>
    <row r="44" spans="1:48" ht="24" customHeight="1" x14ac:dyDescent="0.25">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61"/>
      <c r="AD44" s="361"/>
      <c r="AE44" s="361"/>
      <c r="AF44" s="361"/>
      <c r="AG44" s="361"/>
      <c r="AH44" s="361"/>
      <c r="AI44" s="361"/>
      <c r="AJ44" s="361"/>
      <c r="AK44" s="361"/>
      <c r="AL44" s="361"/>
      <c r="AM44" s="361"/>
      <c r="AN44" s="361"/>
      <c r="AO44" s="361"/>
      <c r="AP44" s="361"/>
      <c r="AQ44" s="361"/>
      <c r="AR44" s="361"/>
      <c r="AS44" s="361"/>
      <c r="AT44" s="361"/>
      <c r="AU44" s="361"/>
      <c r="AV44" s="361"/>
    </row>
    <row r="45" spans="1:48" ht="24" customHeight="1" x14ac:dyDescent="0.25">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61"/>
      <c r="AD45" s="361"/>
      <c r="AE45" s="361"/>
      <c r="AF45" s="361"/>
      <c r="AG45" s="361"/>
      <c r="AH45" s="361"/>
      <c r="AI45" s="361"/>
      <c r="AJ45" s="361"/>
      <c r="AK45" s="361"/>
      <c r="AL45" s="361"/>
      <c r="AM45" s="361"/>
      <c r="AN45" s="361"/>
      <c r="AO45" s="361"/>
      <c r="AP45" s="361"/>
      <c r="AQ45" s="361"/>
      <c r="AR45" s="361"/>
      <c r="AS45" s="361"/>
      <c r="AT45" s="361"/>
      <c r="AU45" s="361"/>
      <c r="AV45" s="361"/>
    </row>
    <row r="46" spans="1:48" ht="15" customHeight="1" x14ac:dyDescent="0.25">
      <c r="B46" s="24" t="s">
        <v>63</v>
      </c>
    </row>
    <row r="47" spans="1:48" ht="9" customHeight="1" x14ac:dyDescent="0.25">
      <c r="B47" s="24"/>
    </row>
    <row r="48" spans="1:48" ht="21.75" customHeight="1" x14ac:dyDescent="0.25">
      <c r="A48" s="19" t="s">
        <v>39</v>
      </c>
    </row>
    <row r="49" spans="1:48" ht="24" customHeight="1" x14ac:dyDescent="0.25">
      <c r="B49" s="381" t="s">
        <v>29</v>
      </c>
      <c r="C49" s="381"/>
      <c r="D49" s="381"/>
      <c r="E49" s="381"/>
      <c r="F49" s="381"/>
      <c r="G49" s="381" t="s">
        <v>35</v>
      </c>
      <c r="H49" s="381"/>
      <c r="I49" s="381"/>
      <c r="J49" s="434"/>
      <c r="K49" s="434"/>
      <c r="L49" s="434"/>
      <c r="M49" s="435"/>
      <c r="N49" s="30" t="s">
        <v>36</v>
      </c>
      <c r="O49" s="366" t="s">
        <v>37</v>
      </c>
      <c r="P49" s="367"/>
      <c r="Q49" s="368"/>
      <c r="R49" s="436"/>
      <c r="S49" s="436"/>
      <c r="T49" s="436"/>
      <c r="U49" s="436"/>
      <c r="V49" s="436"/>
      <c r="W49" s="366" t="s">
        <v>15</v>
      </c>
      <c r="X49" s="367"/>
      <c r="Y49" s="368"/>
      <c r="Z49" s="363"/>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5"/>
    </row>
    <row r="50" spans="1:48" ht="24" customHeight="1" x14ac:dyDescent="0.25">
      <c r="B50" s="381" t="s">
        <v>30</v>
      </c>
      <c r="C50" s="381"/>
      <c r="D50" s="381"/>
      <c r="E50" s="381"/>
      <c r="F50" s="381"/>
      <c r="G50" s="381" t="s">
        <v>15</v>
      </c>
      <c r="H50" s="381"/>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row>
    <row r="51" spans="1:48" ht="18" customHeight="1" x14ac:dyDescent="0.25">
      <c r="A51" s="24" t="s">
        <v>23</v>
      </c>
    </row>
  </sheetData>
  <sheetProtection algorithmName="SHA-512" hashValue="HlsFwCXQrDWMt9RdLiCXCU36iHbyd+PyFWcEXa0yan6tfnU9mRjcTKhWJolgqAOJ/0TSYZasN+wO/cGYyl1LQw==" saltValue="Noc2HIpQe5PdAt8SR3G+fQ==" spinCount="100000" sheet="1" objects="1" scenarios="1" formatRows="0"/>
  <mergeCells count="286">
    <mergeCell ref="R1:T1"/>
    <mergeCell ref="U1:V1"/>
    <mergeCell ref="B6:F6"/>
    <mergeCell ref="G6:I6"/>
    <mergeCell ref="J6:L6"/>
    <mergeCell ref="M6:O6"/>
    <mergeCell ref="P6:R6"/>
    <mergeCell ref="S6:U6"/>
    <mergeCell ref="AN6:AP6"/>
    <mergeCell ref="L3:AA3"/>
    <mergeCell ref="Y7:AA7"/>
    <mergeCell ref="AQ6:AS6"/>
    <mergeCell ref="AT6:AV6"/>
    <mergeCell ref="B7:F7"/>
    <mergeCell ref="G7:I7"/>
    <mergeCell ref="J7:L7"/>
    <mergeCell ref="M7:O7"/>
    <mergeCell ref="P7:R7"/>
    <mergeCell ref="S7:U7"/>
    <mergeCell ref="V7:X7"/>
    <mergeCell ref="V6:X6"/>
    <mergeCell ref="Y6:AA6"/>
    <mergeCell ref="AB6:AD6"/>
    <mergeCell ref="AE6:AG6"/>
    <mergeCell ref="AH6:AJ6"/>
    <mergeCell ref="AK6:AM6"/>
    <mergeCell ref="AQ7:AS7"/>
    <mergeCell ref="AT7:AV7"/>
    <mergeCell ref="AB7:AD7"/>
    <mergeCell ref="AE7:AG7"/>
    <mergeCell ref="AH7:AJ7"/>
    <mergeCell ref="AK7:AM7"/>
    <mergeCell ref="AN7:AP7"/>
    <mergeCell ref="AT8:AV8"/>
    <mergeCell ref="B9:F9"/>
    <mergeCell ref="G9:I9"/>
    <mergeCell ref="J9:L9"/>
    <mergeCell ref="M9:O9"/>
    <mergeCell ref="P9:R9"/>
    <mergeCell ref="S9:U9"/>
    <mergeCell ref="V9:X9"/>
    <mergeCell ref="Y9:AA9"/>
    <mergeCell ref="AB9:AD9"/>
    <mergeCell ref="AB8:AD8"/>
    <mergeCell ref="AE8:AG8"/>
    <mergeCell ref="AH8:AJ8"/>
    <mergeCell ref="AK8:AM8"/>
    <mergeCell ref="AN8:AP8"/>
    <mergeCell ref="AQ8:AS8"/>
    <mergeCell ref="B8:F8"/>
    <mergeCell ref="G8:I8"/>
    <mergeCell ref="J8:L8"/>
    <mergeCell ref="M8:O8"/>
    <mergeCell ref="P8:R8"/>
    <mergeCell ref="S8:U8"/>
    <mergeCell ref="V8:X8"/>
    <mergeCell ref="Y8:AA8"/>
    <mergeCell ref="AT11:AV11"/>
    <mergeCell ref="AE9:AG9"/>
    <mergeCell ref="AH9:AJ9"/>
    <mergeCell ref="AK9:AM9"/>
    <mergeCell ref="AN9:AP9"/>
    <mergeCell ref="AQ9:AS9"/>
    <mergeCell ref="AT9:AV9"/>
    <mergeCell ref="AB11:AD11"/>
    <mergeCell ref="AE11:AG11"/>
    <mergeCell ref="AH11:AJ11"/>
    <mergeCell ref="AK11:AM11"/>
    <mergeCell ref="AN11:AP11"/>
    <mergeCell ref="Y11:AA11"/>
    <mergeCell ref="AN10:AP10"/>
    <mergeCell ref="AQ10:AS10"/>
    <mergeCell ref="AT10:AV10"/>
    <mergeCell ref="B11:F11"/>
    <mergeCell ref="G11:I11"/>
    <mergeCell ref="J11:L11"/>
    <mergeCell ref="M11:O11"/>
    <mergeCell ref="P11:R11"/>
    <mergeCell ref="S11:U11"/>
    <mergeCell ref="V11:X11"/>
    <mergeCell ref="V10:X10"/>
    <mergeCell ref="Y10:AA10"/>
    <mergeCell ref="AB10:AD10"/>
    <mergeCell ref="AE10:AG10"/>
    <mergeCell ref="AH10:AJ10"/>
    <mergeCell ref="AK10:AM10"/>
    <mergeCell ref="B10:F10"/>
    <mergeCell ref="G10:I10"/>
    <mergeCell ref="J10:L10"/>
    <mergeCell ref="M10:O10"/>
    <mergeCell ref="P10:R10"/>
    <mergeCell ref="S10:U10"/>
    <mergeCell ref="AQ11:AS11"/>
    <mergeCell ref="AT12:AV12"/>
    <mergeCell ref="B13:F13"/>
    <mergeCell ref="G13:AV13"/>
    <mergeCell ref="B16:F16"/>
    <mergeCell ref="G16:O16"/>
    <mergeCell ref="P16:X16"/>
    <mergeCell ref="Y16:AG16"/>
    <mergeCell ref="AH16:AP16"/>
    <mergeCell ref="AQ16:AV16"/>
    <mergeCell ref="AB12:AD12"/>
    <mergeCell ref="AE12:AG12"/>
    <mergeCell ref="AH12:AJ12"/>
    <mergeCell ref="AK12:AM12"/>
    <mergeCell ref="AN12:AP12"/>
    <mergeCell ref="AQ12:AS12"/>
    <mergeCell ref="B12:F12"/>
    <mergeCell ref="G12:I12"/>
    <mergeCell ref="J12:L12"/>
    <mergeCell ref="M12:O12"/>
    <mergeCell ref="P12:R12"/>
    <mergeCell ref="S12:U12"/>
    <mergeCell ref="V12:X12"/>
    <mergeCell ref="Y12:AA12"/>
    <mergeCell ref="AM17:AN17"/>
    <mergeCell ref="AO17:AP17"/>
    <mergeCell ref="AQ17:AV17"/>
    <mergeCell ref="S17:T17"/>
    <mergeCell ref="U17:V17"/>
    <mergeCell ref="W17:X17"/>
    <mergeCell ref="Y17:AA17"/>
    <mergeCell ref="AB17:AC17"/>
    <mergeCell ref="AD17:AE17"/>
    <mergeCell ref="AF17:AG17"/>
    <mergeCell ref="AH17:AJ17"/>
    <mergeCell ref="AK17:AL17"/>
    <mergeCell ref="B17:F17"/>
    <mergeCell ref="G17:I17"/>
    <mergeCell ref="J17:K17"/>
    <mergeCell ref="L17:M17"/>
    <mergeCell ref="N17:O17"/>
    <mergeCell ref="P17:R17"/>
    <mergeCell ref="S18:T18"/>
    <mergeCell ref="U18:V18"/>
    <mergeCell ref="W18:X18"/>
    <mergeCell ref="Y18:AA18"/>
    <mergeCell ref="AB18:AC18"/>
    <mergeCell ref="AD18:AE18"/>
    <mergeCell ref="B18:F18"/>
    <mergeCell ref="G18:I18"/>
    <mergeCell ref="J18:K18"/>
    <mergeCell ref="L18:M18"/>
    <mergeCell ref="N18:O18"/>
    <mergeCell ref="P18:R18"/>
    <mergeCell ref="AM21:AN21"/>
    <mergeCell ref="AO21:AP21"/>
    <mergeCell ref="AQ21:AV21"/>
    <mergeCell ref="AD21:AE21"/>
    <mergeCell ref="AF21:AG21"/>
    <mergeCell ref="AH21:AJ21"/>
    <mergeCell ref="AM18:AN18"/>
    <mergeCell ref="AO18:AP18"/>
    <mergeCell ref="AQ18:AV18"/>
    <mergeCell ref="AF18:AG18"/>
    <mergeCell ref="AH18:AJ18"/>
    <mergeCell ref="AK18:AL18"/>
    <mergeCell ref="AF19:AG19"/>
    <mergeCell ref="AH19:AN19"/>
    <mergeCell ref="AO19:AP19"/>
    <mergeCell ref="AQ19:AT19"/>
    <mergeCell ref="AU19:AV19"/>
    <mergeCell ref="AQ20:AV20"/>
    <mergeCell ref="AK21:AL21"/>
    <mergeCell ref="B20:F20"/>
    <mergeCell ref="G20:O20"/>
    <mergeCell ref="P20:X20"/>
    <mergeCell ref="Y20:AG20"/>
    <mergeCell ref="AH20:AP20"/>
    <mergeCell ref="B19:F19"/>
    <mergeCell ref="G19:M19"/>
    <mergeCell ref="N19:O19"/>
    <mergeCell ref="P19:V19"/>
    <mergeCell ref="W19:X19"/>
    <mergeCell ref="Y19:AE19"/>
    <mergeCell ref="B21:F21"/>
    <mergeCell ref="G21:I21"/>
    <mergeCell ref="J21:K21"/>
    <mergeCell ref="L21:M21"/>
    <mergeCell ref="N21:O21"/>
    <mergeCell ref="P21:R21"/>
    <mergeCell ref="S21:T21"/>
    <mergeCell ref="U21:V21"/>
    <mergeCell ref="Y21:AA21"/>
    <mergeCell ref="AB21:AC21"/>
    <mergeCell ref="W21:X21"/>
    <mergeCell ref="AH22:AJ22"/>
    <mergeCell ref="AK22:AL22"/>
    <mergeCell ref="AM22:AN22"/>
    <mergeCell ref="AO22:AP22"/>
    <mergeCell ref="AQ22:AV22"/>
    <mergeCell ref="B23:F23"/>
    <mergeCell ref="G23:M23"/>
    <mergeCell ref="N23:O23"/>
    <mergeCell ref="P23:V23"/>
    <mergeCell ref="W23:X23"/>
    <mergeCell ref="U22:V22"/>
    <mergeCell ref="W22:X22"/>
    <mergeCell ref="Y22:AA22"/>
    <mergeCell ref="AB22:AC22"/>
    <mergeCell ref="AD22:AE22"/>
    <mergeCell ref="AF22:AG22"/>
    <mergeCell ref="B22:F22"/>
    <mergeCell ref="G22:I22"/>
    <mergeCell ref="J22:K22"/>
    <mergeCell ref="L22:M22"/>
    <mergeCell ref="N22:O22"/>
    <mergeCell ref="P22:R22"/>
    <mergeCell ref="S22:T22"/>
    <mergeCell ref="AL24:AT24"/>
    <mergeCell ref="B25:K25"/>
    <mergeCell ref="M25:AT25"/>
    <mergeCell ref="Y23:AE23"/>
    <mergeCell ref="AF23:AG23"/>
    <mergeCell ref="AH23:AN23"/>
    <mergeCell ref="AO23:AP23"/>
    <mergeCell ref="AQ23:AT23"/>
    <mergeCell ref="AU23:AV23"/>
    <mergeCell ref="K37:N37"/>
    <mergeCell ref="Q37:R37"/>
    <mergeCell ref="Z37:AA37"/>
    <mergeCell ref="AG37:AH37"/>
    <mergeCell ref="AG32:AH32"/>
    <mergeCell ref="K33:N33"/>
    <mergeCell ref="Q33:R33"/>
    <mergeCell ref="B24:L24"/>
    <mergeCell ref="N24:V24"/>
    <mergeCell ref="Z24:AH24"/>
    <mergeCell ref="B26:N26"/>
    <mergeCell ref="P26:AT26"/>
    <mergeCell ref="B27:AI27"/>
    <mergeCell ref="B28:AI28"/>
    <mergeCell ref="B31:E33"/>
    <mergeCell ref="Q31:R31"/>
    <mergeCell ref="Z31:AA31"/>
    <mergeCell ref="AG31:AH31"/>
    <mergeCell ref="Q32:R32"/>
    <mergeCell ref="Z32:AA32"/>
    <mergeCell ref="Z33:AA33"/>
    <mergeCell ref="AG33:AH33"/>
    <mergeCell ref="B35:E37"/>
    <mergeCell ref="Q35:R35"/>
    <mergeCell ref="B43:N43"/>
    <mergeCell ref="O43:V43"/>
    <mergeCell ref="W43:AB43"/>
    <mergeCell ref="AC43:AV43"/>
    <mergeCell ref="B44:N44"/>
    <mergeCell ref="AU39:AV39"/>
    <mergeCell ref="B42:N42"/>
    <mergeCell ref="O42:V42"/>
    <mergeCell ref="W42:AB42"/>
    <mergeCell ref="AC42:AV42"/>
    <mergeCell ref="C39:D39"/>
    <mergeCell ref="F39:P39"/>
    <mergeCell ref="Q39:S39"/>
    <mergeCell ref="T39:Z39"/>
    <mergeCell ref="AA39:AC39"/>
    <mergeCell ref="AD39:AH39"/>
    <mergeCell ref="AI39:AP39"/>
    <mergeCell ref="O44:V44"/>
    <mergeCell ref="W44:AB44"/>
    <mergeCell ref="AC44:AV44"/>
    <mergeCell ref="AR39:AT39"/>
    <mergeCell ref="Z35:AA35"/>
    <mergeCell ref="AG35:AH35"/>
    <mergeCell ref="Q36:R36"/>
    <mergeCell ref="Z36:AA36"/>
    <mergeCell ref="AG36:AH36"/>
    <mergeCell ref="AI38:AP38"/>
    <mergeCell ref="AR38:AT38"/>
    <mergeCell ref="AU38:AV38"/>
    <mergeCell ref="Z49:AV49"/>
    <mergeCell ref="B50:F50"/>
    <mergeCell ref="G50:I50"/>
    <mergeCell ref="J50:AV50"/>
    <mergeCell ref="B45:N45"/>
    <mergeCell ref="O45:V45"/>
    <mergeCell ref="W45:AB45"/>
    <mergeCell ref="AC45:AV45"/>
    <mergeCell ref="B49:F49"/>
    <mergeCell ref="G49:I49"/>
    <mergeCell ref="J49:M49"/>
    <mergeCell ref="O49:Q49"/>
    <mergeCell ref="R49:V49"/>
    <mergeCell ref="W49:Y49"/>
  </mergeCells>
  <phoneticPr fontId="1"/>
  <pageMargins left="0.51181102362204722" right="0.31496062992125984" top="0.74803149606299213" bottom="0.74803149606299213" header="0.31496062992125984" footer="0.31496062992125984"/>
  <pageSetup paperSize="9" scale="94" orientation="portrait" r:id="rId1"/>
  <headerFooter>
    <oddHeader>&amp;L&amp;"ＭＳ Ｐ明朝,標準"&amp;8別記第5号様式（第9条関係）</oddHeader>
  </headerFooter>
  <rowBreaks count="1" manualBreakCount="1">
    <brk id="40" max="4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A9ADA-D822-4181-A974-9DE774AAD516}">
  <sheetPr>
    <tabColor theme="9" tint="0.59999389629810485"/>
  </sheetPr>
  <dimension ref="A1:AP44"/>
  <sheetViews>
    <sheetView view="pageBreakPreview" zoomScaleNormal="100" zoomScaleSheetLayoutView="100" workbookViewId="0">
      <pane xSplit="2" ySplit="3" topLeftCell="C4" activePane="bottomRight" state="frozen"/>
      <selection pane="topRight" activeCell="C1" sqref="C1"/>
      <selection pane="bottomLeft" activeCell="A4" sqref="A4"/>
      <selection pane="bottomRight" activeCell="A34" sqref="A34:Y34"/>
    </sheetView>
  </sheetViews>
  <sheetFormatPr defaultColWidth="9" defaultRowHeight="10.5" x14ac:dyDescent="0.25"/>
  <cols>
    <col min="1" max="1" width="5.1328125" style="21" customWidth="1"/>
    <col min="2" max="2" width="4.1328125" style="21" customWidth="1"/>
    <col min="3" max="3" width="5.73046875" style="21" customWidth="1"/>
    <col min="4" max="4" width="3.73046875" style="34" customWidth="1"/>
    <col min="5" max="6" width="5.73046875" style="21" customWidth="1"/>
    <col min="7" max="7" width="3.73046875" style="34" customWidth="1"/>
    <col min="8" max="8" width="5.73046875" style="35" customWidth="1"/>
    <col min="9" max="9" width="5.73046875" style="21" customWidth="1"/>
    <col min="10" max="10" width="3.73046875" style="34" customWidth="1"/>
    <col min="11" max="11" width="5.73046875" style="35" customWidth="1"/>
    <col min="12" max="12" width="5.73046875" style="21" customWidth="1"/>
    <col min="13" max="13" width="3.73046875" style="34" customWidth="1"/>
    <col min="14" max="14" width="5.73046875" style="35" customWidth="1"/>
    <col min="15" max="15" width="5.73046875" style="21" customWidth="1"/>
    <col min="16" max="16" width="3.73046875" style="34" customWidth="1"/>
    <col min="17" max="17" width="5.73046875" style="35" customWidth="1"/>
    <col min="18" max="18" width="5.73046875" style="21" customWidth="1"/>
    <col min="19" max="19" width="3.73046875" style="34" customWidth="1"/>
    <col min="20" max="20" width="5.73046875" style="35" customWidth="1"/>
    <col min="21" max="26" width="5.73046875" style="21" customWidth="1"/>
    <col min="27" max="27" width="5.73046875" style="36" customWidth="1"/>
    <col min="28" max="38" width="10.46484375" style="21" customWidth="1"/>
    <col min="39" max="42" width="4.59765625" style="21" customWidth="1"/>
    <col min="43" max="16384" width="9" style="21"/>
  </cols>
  <sheetData>
    <row r="1" spans="1:28" ht="26.25" customHeight="1" x14ac:dyDescent="0.25">
      <c r="A1" s="263"/>
      <c r="B1" s="263"/>
      <c r="C1" s="263"/>
      <c r="D1" s="263"/>
      <c r="E1" s="263"/>
      <c r="F1" s="263"/>
      <c r="G1" s="263"/>
      <c r="H1" s="263"/>
      <c r="I1" s="264"/>
      <c r="J1" s="404" t="s">
        <v>77</v>
      </c>
      <c r="K1" s="404"/>
      <c r="L1" s="264">
        <f>'実績報告書（2クラス用）'!U1</f>
        <v>6</v>
      </c>
      <c r="M1" s="405" t="s">
        <v>83</v>
      </c>
      <c r="N1" s="405"/>
      <c r="O1" s="405"/>
      <c r="P1" s="405"/>
      <c r="Q1" s="405"/>
      <c r="R1" s="405"/>
      <c r="S1" s="405"/>
      <c r="T1" s="263"/>
      <c r="U1" s="263"/>
      <c r="V1" s="263"/>
      <c r="W1" s="263"/>
      <c r="X1" s="263"/>
      <c r="Y1" s="263"/>
      <c r="Z1" s="263"/>
      <c r="AA1" s="296"/>
    </row>
    <row r="2" spans="1:28" ht="21" customHeight="1" thickBot="1" x14ac:dyDescent="0.3">
      <c r="A2" s="523"/>
      <c r="B2" s="524"/>
      <c r="C2" s="406" t="s">
        <v>68</v>
      </c>
      <c r="D2" s="406"/>
      <c r="E2" s="406"/>
      <c r="F2" s="406" t="s">
        <v>18</v>
      </c>
      <c r="G2" s="406"/>
      <c r="H2" s="406"/>
      <c r="I2" s="406" t="s">
        <v>19</v>
      </c>
      <c r="J2" s="406"/>
      <c r="K2" s="406"/>
      <c r="L2" s="406" t="s">
        <v>20</v>
      </c>
      <c r="M2" s="406"/>
      <c r="N2" s="406"/>
      <c r="O2" s="406" t="s">
        <v>21</v>
      </c>
      <c r="P2" s="406"/>
      <c r="Q2" s="406"/>
      <c r="R2" s="406" t="s">
        <v>22</v>
      </c>
      <c r="S2" s="406"/>
      <c r="T2" s="406"/>
      <c r="U2" s="406" t="s">
        <v>144</v>
      </c>
      <c r="V2" s="406"/>
      <c r="W2" s="408" t="s">
        <v>72</v>
      </c>
      <c r="X2" s="409"/>
      <c r="Y2" s="410"/>
      <c r="Z2" s="406" t="s">
        <v>4</v>
      </c>
      <c r="AA2" s="407"/>
    </row>
    <row r="3" spans="1:28" ht="27" customHeight="1" x14ac:dyDescent="0.25">
      <c r="A3" s="525"/>
      <c r="B3" s="526"/>
      <c r="C3" s="268" t="s">
        <v>104</v>
      </c>
      <c r="D3" s="268" t="s">
        <v>69</v>
      </c>
      <c r="E3" s="268" t="s">
        <v>105</v>
      </c>
      <c r="F3" s="268" t="s">
        <v>104</v>
      </c>
      <c r="G3" s="268" t="s">
        <v>69</v>
      </c>
      <c r="H3" s="269" t="s">
        <v>105</v>
      </c>
      <c r="I3" s="268" t="s">
        <v>104</v>
      </c>
      <c r="J3" s="268" t="s">
        <v>69</v>
      </c>
      <c r="K3" s="269" t="s">
        <v>105</v>
      </c>
      <c r="L3" s="268" t="s">
        <v>104</v>
      </c>
      <c r="M3" s="268" t="s">
        <v>69</v>
      </c>
      <c r="N3" s="269" t="s">
        <v>105</v>
      </c>
      <c r="O3" s="268" t="s">
        <v>104</v>
      </c>
      <c r="P3" s="268" t="s">
        <v>69</v>
      </c>
      <c r="Q3" s="269" t="s">
        <v>105</v>
      </c>
      <c r="R3" s="268" t="s">
        <v>104</v>
      </c>
      <c r="S3" s="268" t="s">
        <v>69</v>
      </c>
      <c r="T3" s="269" t="s">
        <v>105</v>
      </c>
      <c r="U3" s="268" t="s">
        <v>104</v>
      </c>
      <c r="V3" s="268" t="s">
        <v>105</v>
      </c>
      <c r="W3" s="270" t="s">
        <v>106</v>
      </c>
      <c r="X3" s="270" t="s">
        <v>73</v>
      </c>
      <c r="Y3" s="270" t="s">
        <v>105</v>
      </c>
      <c r="Z3" s="270" t="s">
        <v>104</v>
      </c>
      <c r="AA3" s="271" t="s">
        <v>105</v>
      </c>
      <c r="AB3" s="33"/>
    </row>
    <row r="4" spans="1:28" ht="18.850000000000001" customHeight="1" x14ac:dyDescent="0.25">
      <c r="A4" s="519" t="s">
        <v>40</v>
      </c>
      <c r="B4" s="272" t="s">
        <v>108</v>
      </c>
      <c r="C4" s="208"/>
      <c r="D4" s="519">
        <v>1</v>
      </c>
      <c r="E4" s="273">
        <f>C4*D4</f>
        <v>0</v>
      </c>
      <c r="F4" s="208"/>
      <c r="G4" s="521">
        <v>0.83333333333333337</v>
      </c>
      <c r="H4" s="297">
        <f>ROUNDUP(F4*G4,0)</f>
        <v>0</v>
      </c>
      <c r="I4" s="208"/>
      <c r="J4" s="514">
        <v>0.66666666666666663</v>
      </c>
      <c r="K4" s="297">
        <f>ROUNDUP(I4*J4,0)</f>
        <v>0</v>
      </c>
      <c r="L4" s="208"/>
      <c r="M4" s="514">
        <v>0.5</v>
      </c>
      <c r="N4" s="297">
        <f>ROUNDUP(L4*M4,0)</f>
        <v>0</v>
      </c>
      <c r="O4" s="208"/>
      <c r="P4" s="514">
        <v>0.33333333333333331</v>
      </c>
      <c r="Q4" s="297">
        <f>ROUNDUP(O4*P4,0)</f>
        <v>0</v>
      </c>
      <c r="R4" s="208"/>
      <c r="S4" s="514">
        <v>0.16666666666666666</v>
      </c>
      <c r="T4" s="297">
        <f>ROUNDUP(R4*S4,0)</f>
        <v>0</v>
      </c>
      <c r="U4" s="209"/>
      <c r="V4" s="209"/>
      <c r="W4" s="210"/>
      <c r="X4" s="210"/>
      <c r="Y4" s="298" t="str">
        <f>IFERROR(ROUNDUP(W4/X4,0),"")</f>
        <v/>
      </c>
      <c r="Z4" s="274">
        <f t="shared" ref="Z4:Z27" si="0">SUM(C4,F4,I4,L4,O4,R4,U4)</f>
        <v>0</v>
      </c>
      <c r="AA4" s="275">
        <f t="shared" ref="AA4:AA27" si="1">SUM(E4,H4,K4,N4,Q4,T4,V4,Y4)</f>
        <v>0</v>
      </c>
    </row>
    <row r="5" spans="1:28" ht="18.850000000000001" customHeight="1" x14ac:dyDescent="0.25">
      <c r="A5" s="520"/>
      <c r="B5" s="280" t="s">
        <v>109</v>
      </c>
      <c r="C5" s="211"/>
      <c r="D5" s="520"/>
      <c r="E5" s="283">
        <f>C5*D4</f>
        <v>0</v>
      </c>
      <c r="F5" s="211"/>
      <c r="G5" s="522"/>
      <c r="H5" s="277">
        <f>ROUNDUP(F5*G4,0)</f>
        <v>0</v>
      </c>
      <c r="I5" s="211"/>
      <c r="J5" s="515"/>
      <c r="K5" s="277">
        <f>ROUNDUP(I5*J4,0)</f>
        <v>0</v>
      </c>
      <c r="L5" s="211"/>
      <c r="M5" s="515"/>
      <c r="N5" s="277">
        <f>ROUNDUP(L5*M4,0)</f>
        <v>0</v>
      </c>
      <c r="O5" s="211"/>
      <c r="P5" s="515"/>
      <c r="Q5" s="277">
        <f>ROUNDUP(O5*P4,0)</f>
        <v>0</v>
      </c>
      <c r="R5" s="211"/>
      <c r="S5" s="515"/>
      <c r="T5" s="277">
        <f>ROUNDUP(R5*S4,0)</f>
        <v>0</v>
      </c>
      <c r="U5" s="212"/>
      <c r="V5" s="212"/>
      <c r="W5" s="213"/>
      <c r="X5" s="213"/>
      <c r="Y5" s="283" t="str">
        <f>IFERROR(ROUNDUP(W5/X5,0),"")</f>
        <v/>
      </c>
      <c r="Z5" s="284">
        <f t="shared" si="0"/>
        <v>0</v>
      </c>
      <c r="AA5" s="288">
        <f>SUM(E5,H5,K5,N5,Q5,T5,V5,Y5)</f>
        <v>0</v>
      </c>
    </row>
    <row r="6" spans="1:28" ht="18.850000000000001" customHeight="1" x14ac:dyDescent="0.25">
      <c r="A6" s="519" t="s">
        <v>41</v>
      </c>
      <c r="B6" s="272" t="s">
        <v>108</v>
      </c>
      <c r="C6" s="208"/>
      <c r="D6" s="519">
        <v>1</v>
      </c>
      <c r="E6" s="273">
        <f t="shared" ref="E6:E26" si="2">C6*D6</f>
        <v>0</v>
      </c>
      <c r="F6" s="208"/>
      <c r="G6" s="521">
        <v>0.83333333333333337</v>
      </c>
      <c r="H6" s="273">
        <f>ROUNDUP(F6*G6,0)</f>
        <v>0</v>
      </c>
      <c r="I6" s="208"/>
      <c r="J6" s="514">
        <v>0.66666666666666663</v>
      </c>
      <c r="K6" s="273">
        <f>ROUNDUP(I6*J6,0)</f>
        <v>0</v>
      </c>
      <c r="L6" s="208"/>
      <c r="M6" s="514">
        <v>0.5</v>
      </c>
      <c r="N6" s="273">
        <f>ROUNDUP(L6*M6,0)</f>
        <v>0</v>
      </c>
      <c r="O6" s="208"/>
      <c r="P6" s="514">
        <v>0.33333333333333331</v>
      </c>
      <c r="Q6" s="273">
        <f>ROUNDUP(O6*P6,0)</f>
        <v>0</v>
      </c>
      <c r="R6" s="208"/>
      <c r="S6" s="514">
        <v>0.16666666666666666</v>
      </c>
      <c r="T6" s="273">
        <f>ROUNDUP(R6*S6,0)</f>
        <v>0</v>
      </c>
      <c r="U6" s="209"/>
      <c r="V6" s="209"/>
      <c r="W6" s="214"/>
      <c r="X6" s="214"/>
      <c r="Y6" s="273" t="str">
        <f t="shared" ref="Y6:Y27" si="3">IFERROR(ROUNDUP(W6/X6,0),"")</f>
        <v/>
      </c>
      <c r="Z6" s="274">
        <f t="shared" si="0"/>
        <v>0</v>
      </c>
      <c r="AA6" s="275">
        <f t="shared" si="1"/>
        <v>0</v>
      </c>
    </row>
    <row r="7" spans="1:28" ht="18.850000000000001" customHeight="1" x14ac:dyDescent="0.25">
      <c r="A7" s="520"/>
      <c r="B7" s="280" t="s">
        <v>109</v>
      </c>
      <c r="C7" s="211"/>
      <c r="D7" s="520"/>
      <c r="E7" s="283">
        <f>C7*D6</f>
        <v>0</v>
      </c>
      <c r="F7" s="211"/>
      <c r="G7" s="522"/>
      <c r="H7" s="286">
        <f>ROUNDUP(F7*G6,0)</f>
        <v>0</v>
      </c>
      <c r="I7" s="211"/>
      <c r="J7" s="515"/>
      <c r="K7" s="286">
        <f>ROUNDUP(I7*J6,0)</f>
        <v>0</v>
      </c>
      <c r="L7" s="211"/>
      <c r="M7" s="515"/>
      <c r="N7" s="286">
        <f>ROUNDUP(L7*M6,0)</f>
        <v>0</v>
      </c>
      <c r="O7" s="211"/>
      <c r="P7" s="515"/>
      <c r="Q7" s="286">
        <f>ROUNDUP(O7*P6,0)</f>
        <v>0</v>
      </c>
      <c r="R7" s="211"/>
      <c r="S7" s="515"/>
      <c r="T7" s="286">
        <f>ROUNDUP(R7*S6,0)</f>
        <v>0</v>
      </c>
      <c r="U7" s="212"/>
      <c r="V7" s="212"/>
      <c r="W7" s="215"/>
      <c r="X7" s="215"/>
      <c r="Y7" s="299" t="str">
        <f t="shared" si="3"/>
        <v/>
      </c>
      <c r="Z7" s="284">
        <f t="shared" si="0"/>
        <v>0</v>
      </c>
      <c r="AA7" s="288">
        <f t="shared" si="1"/>
        <v>0</v>
      </c>
    </row>
    <row r="8" spans="1:28" ht="18.850000000000001" customHeight="1" x14ac:dyDescent="0.25">
      <c r="A8" s="519" t="s">
        <v>42</v>
      </c>
      <c r="B8" s="272" t="s">
        <v>108</v>
      </c>
      <c r="C8" s="208"/>
      <c r="D8" s="519">
        <v>1</v>
      </c>
      <c r="E8" s="273">
        <f t="shared" si="2"/>
        <v>0</v>
      </c>
      <c r="F8" s="208"/>
      <c r="G8" s="521">
        <v>0.83333333333333337</v>
      </c>
      <c r="H8" s="297">
        <f>ROUNDUP(F8*G8,0)</f>
        <v>0</v>
      </c>
      <c r="I8" s="208"/>
      <c r="J8" s="514">
        <v>0.66666666666666663</v>
      </c>
      <c r="K8" s="297">
        <f>ROUNDUP(I8*J8,0)</f>
        <v>0</v>
      </c>
      <c r="L8" s="208"/>
      <c r="M8" s="514">
        <v>0.5</v>
      </c>
      <c r="N8" s="297">
        <f>ROUNDUP(L8*M8,0)</f>
        <v>0</v>
      </c>
      <c r="O8" s="208"/>
      <c r="P8" s="514">
        <v>0.33333333333333331</v>
      </c>
      <c r="Q8" s="297">
        <f>ROUNDUP(O8*P8,0)</f>
        <v>0</v>
      </c>
      <c r="R8" s="208"/>
      <c r="S8" s="514">
        <v>0.16666666666666666</v>
      </c>
      <c r="T8" s="297">
        <f>ROUNDUP(R8*S8,0)</f>
        <v>0</v>
      </c>
      <c r="U8" s="209"/>
      <c r="V8" s="209"/>
      <c r="W8" s="210"/>
      <c r="X8" s="210"/>
      <c r="Y8" s="298" t="str">
        <f t="shared" si="3"/>
        <v/>
      </c>
      <c r="Z8" s="274">
        <f t="shared" si="0"/>
        <v>0</v>
      </c>
      <c r="AA8" s="275">
        <f t="shared" si="1"/>
        <v>0</v>
      </c>
    </row>
    <row r="9" spans="1:28" ht="18.850000000000001" customHeight="1" x14ac:dyDescent="0.25">
      <c r="A9" s="520"/>
      <c r="B9" s="280" t="s">
        <v>109</v>
      </c>
      <c r="C9" s="211"/>
      <c r="D9" s="520"/>
      <c r="E9" s="283">
        <f>C9*D8</f>
        <v>0</v>
      </c>
      <c r="F9" s="211"/>
      <c r="G9" s="522"/>
      <c r="H9" s="277">
        <f>ROUNDUP(F9*G8,0)</f>
        <v>0</v>
      </c>
      <c r="I9" s="211"/>
      <c r="J9" s="515"/>
      <c r="K9" s="277">
        <f>ROUNDUP(I9*J8,0)</f>
        <v>0</v>
      </c>
      <c r="L9" s="211"/>
      <c r="M9" s="515"/>
      <c r="N9" s="277">
        <f>ROUNDUP(L9*M8,0)</f>
        <v>0</v>
      </c>
      <c r="O9" s="211"/>
      <c r="P9" s="515"/>
      <c r="Q9" s="277">
        <f>ROUNDUP(O9*P8,0)</f>
        <v>0</v>
      </c>
      <c r="R9" s="211"/>
      <c r="S9" s="515"/>
      <c r="T9" s="277">
        <f>ROUNDUP(R9*S8,0)</f>
        <v>0</v>
      </c>
      <c r="U9" s="212"/>
      <c r="V9" s="212"/>
      <c r="W9" s="213"/>
      <c r="X9" s="213"/>
      <c r="Y9" s="283" t="str">
        <f t="shared" si="3"/>
        <v/>
      </c>
      <c r="Z9" s="284">
        <f t="shared" si="0"/>
        <v>0</v>
      </c>
      <c r="AA9" s="288">
        <f t="shared" si="1"/>
        <v>0</v>
      </c>
    </row>
    <row r="10" spans="1:28" ht="18.850000000000001" customHeight="1" x14ac:dyDescent="0.25">
      <c r="A10" s="519" t="s">
        <v>43</v>
      </c>
      <c r="B10" s="272" t="s">
        <v>108</v>
      </c>
      <c r="C10" s="208"/>
      <c r="D10" s="519">
        <v>1</v>
      </c>
      <c r="E10" s="273">
        <f t="shared" si="2"/>
        <v>0</v>
      </c>
      <c r="F10" s="208"/>
      <c r="G10" s="521">
        <v>0.83333333333333337</v>
      </c>
      <c r="H10" s="273">
        <f>ROUNDUP(F10*G10,0)</f>
        <v>0</v>
      </c>
      <c r="I10" s="208"/>
      <c r="J10" s="514">
        <v>0.66666666666666663</v>
      </c>
      <c r="K10" s="273">
        <f>ROUNDUP(I10*J10,0)</f>
        <v>0</v>
      </c>
      <c r="L10" s="208"/>
      <c r="M10" s="514">
        <v>0.5</v>
      </c>
      <c r="N10" s="273">
        <f>ROUNDUP(L10*M10,0)</f>
        <v>0</v>
      </c>
      <c r="O10" s="208"/>
      <c r="P10" s="514">
        <v>0.33333333333333331</v>
      </c>
      <c r="Q10" s="273">
        <f>ROUNDUP(O10*P10,0)</f>
        <v>0</v>
      </c>
      <c r="R10" s="208"/>
      <c r="S10" s="514">
        <v>0.16666666666666666</v>
      </c>
      <c r="T10" s="273">
        <f>ROUNDUP(R10*S10,0)</f>
        <v>0</v>
      </c>
      <c r="U10" s="209"/>
      <c r="V10" s="209"/>
      <c r="W10" s="214"/>
      <c r="X10" s="214"/>
      <c r="Y10" s="273" t="str">
        <f t="shared" si="3"/>
        <v/>
      </c>
      <c r="Z10" s="274">
        <f t="shared" si="0"/>
        <v>0</v>
      </c>
      <c r="AA10" s="275">
        <f t="shared" si="1"/>
        <v>0</v>
      </c>
    </row>
    <row r="11" spans="1:28" ht="18.850000000000001" customHeight="1" x14ac:dyDescent="0.25">
      <c r="A11" s="520"/>
      <c r="B11" s="280" t="s">
        <v>109</v>
      </c>
      <c r="C11" s="211"/>
      <c r="D11" s="520"/>
      <c r="E11" s="283">
        <f>C11*D10</f>
        <v>0</v>
      </c>
      <c r="F11" s="211"/>
      <c r="G11" s="522"/>
      <c r="H11" s="286">
        <f>ROUNDUP(F11*G10,0)</f>
        <v>0</v>
      </c>
      <c r="I11" s="211"/>
      <c r="J11" s="515"/>
      <c r="K11" s="286">
        <f>ROUNDUP(I11*J10,0)</f>
        <v>0</v>
      </c>
      <c r="L11" s="211"/>
      <c r="M11" s="515"/>
      <c r="N11" s="286">
        <f>ROUNDUP(L11*M10,0)</f>
        <v>0</v>
      </c>
      <c r="O11" s="211"/>
      <c r="P11" s="515"/>
      <c r="Q11" s="286">
        <f>ROUNDUP(O11*P10,0)</f>
        <v>0</v>
      </c>
      <c r="R11" s="211"/>
      <c r="S11" s="515"/>
      <c r="T11" s="286">
        <f>ROUNDUP(R11*S10,0)</f>
        <v>0</v>
      </c>
      <c r="U11" s="212"/>
      <c r="V11" s="212"/>
      <c r="W11" s="215"/>
      <c r="X11" s="215"/>
      <c r="Y11" s="299" t="str">
        <f t="shared" si="3"/>
        <v/>
      </c>
      <c r="Z11" s="284">
        <f t="shared" si="0"/>
        <v>0</v>
      </c>
      <c r="AA11" s="288">
        <f t="shared" si="1"/>
        <v>0</v>
      </c>
    </row>
    <row r="12" spans="1:28" ht="18.850000000000001" customHeight="1" x14ac:dyDescent="0.25">
      <c r="A12" s="519" t="s">
        <v>44</v>
      </c>
      <c r="B12" s="272" t="s">
        <v>108</v>
      </c>
      <c r="C12" s="208"/>
      <c r="D12" s="519">
        <v>1</v>
      </c>
      <c r="E12" s="273">
        <f t="shared" si="2"/>
        <v>0</v>
      </c>
      <c r="F12" s="208"/>
      <c r="G12" s="521">
        <v>0.83333333333333337</v>
      </c>
      <c r="H12" s="297">
        <f>ROUNDUP(F12*G12,0)</f>
        <v>0</v>
      </c>
      <c r="I12" s="208"/>
      <c r="J12" s="514">
        <v>0.66666666666666663</v>
      </c>
      <c r="K12" s="297">
        <f>ROUNDUP(I12*J12,0)</f>
        <v>0</v>
      </c>
      <c r="L12" s="208"/>
      <c r="M12" s="514">
        <v>0.5</v>
      </c>
      <c r="N12" s="297">
        <f>ROUNDUP(L12*M12,0)</f>
        <v>0</v>
      </c>
      <c r="O12" s="208"/>
      <c r="P12" s="514">
        <v>0.33333333333333331</v>
      </c>
      <c r="Q12" s="297">
        <f>ROUNDUP(O12*P12,0)</f>
        <v>0</v>
      </c>
      <c r="R12" s="208"/>
      <c r="S12" s="514">
        <v>0.16666666666666666</v>
      </c>
      <c r="T12" s="297">
        <f>ROUNDUP(R12*S12,0)</f>
        <v>0</v>
      </c>
      <c r="U12" s="209"/>
      <c r="V12" s="209"/>
      <c r="W12" s="210"/>
      <c r="X12" s="210"/>
      <c r="Y12" s="298" t="str">
        <f t="shared" si="3"/>
        <v/>
      </c>
      <c r="Z12" s="274">
        <f t="shared" si="0"/>
        <v>0</v>
      </c>
      <c r="AA12" s="275">
        <f t="shared" si="1"/>
        <v>0</v>
      </c>
    </row>
    <row r="13" spans="1:28" ht="18.850000000000001" customHeight="1" x14ac:dyDescent="0.25">
      <c r="A13" s="520"/>
      <c r="B13" s="280" t="s">
        <v>109</v>
      </c>
      <c r="C13" s="211"/>
      <c r="D13" s="520"/>
      <c r="E13" s="283">
        <f>C13*D12</f>
        <v>0</v>
      </c>
      <c r="F13" s="211"/>
      <c r="G13" s="522"/>
      <c r="H13" s="277">
        <f>ROUNDUP(F13*G12,0)</f>
        <v>0</v>
      </c>
      <c r="I13" s="211"/>
      <c r="J13" s="515"/>
      <c r="K13" s="277">
        <f>ROUNDUP(I13*J12,0)</f>
        <v>0</v>
      </c>
      <c r="L13" s="211"/>
      <c r="M13" s="515"/>
      <c r="N13" s="277">
        <f>ROUNDUP(L13*M12,0)</f>
        <v>0</v>
      </c>
      <c r="O13" s="211"/>
      <c r="P13" s="515"/>
      <c r="Q13" s="277">
        <f>ROUNDUP(O13*P12,0)</f>
        <v>0</v>
      </c>
      <c r="R13" s="211"/>
      <c r="S13" s="515"/>
      <c r="T13" s="277">
        <f>ROUNDUP(R13*S12,0)</f>
        <v>0</v>
      </c>
      <c r="U13" s="212"/>
      <c r="V13" s="212"/>
      <c r="W13" s="213"/>
      <c r="X13" s="213"/>
      <c r="Y13" s="283" t="str">
        <f t="shared" si="3"/>
        <v/>
      </c>
      <c r="Z13" s="284">
        <f t="shared" si="0"/>
        <v>0</v>
      </c>
      <c r="AA13" s="288">
        <f t="shared" si="1"/>
        <v>0</v>
      </c>
    </row>
    <row r="14" spans="1:28" ht="18.850000000000001" customHeight="1" x14ac:dyDescent="0.25">
      <c r="A14" s="519" t="s">
        <v>45</v>
      </c>
      <c r="B14" s="272" t="s">
        <v>108</v>
      </c>
      <c r="C14" s="208"/>
      <c r="D14" s="519">
        <v>1</v>
      </c>
      <c r="E14" s="273">
        <f t="shared" si="2"/>
        <v>0</v>
      </c>
      <c r="F14" s="208"/>
      <c r="G14" s="521">
        <v>0.83333333333333337</v>
      </c>
      <c r="H14" s="273">
        <f>ROUNDUP(F14*G14,0)</f>
        <v>0</v>
      </c>
      <c r="I14" s="208"/>
      <c r="J14" s="514">
        <v>0.66666666666666663</v>
      </c>
      <c r="K14" s="273">
        <f>ROUNDUP(I14*J14,0)</f>
        <v>0</v>
      </c>
      <c r="L14" s="208"/>
      <c r="M14" s="514">
        <v>0.5</v>
      </c>
      <c r="N14" s="273">
        <f>ROUNDUP(L14*M14,0)</f>
        <v>0</v>
      </c>
      <c r="O14" s="208"/>
      <c r="P14" s="514">
        <v>0.33333333333333331</v>
      </c>
      <c r="Q14" s="273">
        <f>ROUNDUP(O14*P14,0)</f>
        <v>0</v>
      </c>
      <c r="R14" s="208"/>
      <c r="S14" s="514">
        <v>0.16666666666666666</v>
      </c>
      <c r="T14" s="273">
        <f>ROUNDUP(R14*S14,0)</f>
        <v>0</v>
      </c>
      <c r="U14" s="209"/>
      <c r="V14" s="209"/>
      <c r="W14" s="214"/>
      <c r="X14" s="214"/>
      <c r="Y14" s="273" t="str">
        <f t="shared" si="3"/>
        <v/>
      </c>
      <c r="Z14" s="274">
        <f t="shared" si="0"/>
        <v>0</v>
      </c>
      <c r="AA14" s="275">
        <f t="shared" si="1"/>
        <v>0</v>
      </c>
    </row>
    <row r="15" spans="1:28" ht="18.850000000000001" customHeight="1" x14ac:dyDescent="0.25">
      <c r="A15" s="520"/>
      <c r="B15" s="280" t="s">
        <v>109</v>
      </c>
      <c r="C15" s="211"/>
      <c r="D15" s="520"/>
      <c r="E15" s="283">
        <f>C15*D14</f>
        <v>0</v>
      </c>
      <c r="F15" s="211"/>
      <c r="G15" s="522"/>
      <c r="H15" s="286">
        <f>ROUNDUP(F15*G14,0)</f>
        <v>0</v>
      </c>
      <c r="I15" s="211"/>
      <c r="J15" s="515"/>
      <c r="K15" s="286">
        <f>ROUNDUP(I15*J14,0)</f>
        <v>0</v>
      </c>
      <c r="L15" s="211"/>
      <c r="M15" s="515"/>
      <c r="N15" s="286">
        <f>ROUNDUP(L15*M14,0)</f>
        <v>0</v>
      </c>
      <c r="O15" s="211"/>
      <c r="P15" s="515"/>
      <c r="Q15" s="286">
        <f>ROUNDUP(O15*P14,0)</f>
        <v>0</v>
      </c>
      <c r="R15" s="211"/>
      <c r="S15" s="515"/>
      <c r="T15" s="286">
        <f>ROUNDUP(R15*S14,0)</f>
        <v>0</v>
      </c>
      <c r="U15" s="212"/>
      <c r="V15" s="212"/>
      <c r="W15" s="215"/>
      <c r="X15" s="215"/>
      <c r="Y15" s="299" t="str">
        <f t="shared" si="3"/>
        <v/>
      </c>
      <c r="Z15" s="284">
        <f t="shared" si="0"/>
        <v>0</v>
      </c>
      <c r="AA15" s="288">
        <f t="shared" si="1"/>
        <v>0</v>
      </c>
    </row>
    <row r="16" spans="1:28" ht="18.850000000000001" customHeight="1" x14ac:dyDescent="0.25">
      <c r="A16" s="519" t="s">
        <v>155</v>
      </c>
      <c r="B16" s="272" t="s">
        <v>108</v>
      </c>
      <c r="C16" s="208"/>
      <c r="D16" s="519">
        <v>1</v>
      </c>
      <c r="E16" s="273">
        <f t="shared" si="2"/>
        <v>0</v>
      </c>
      <c r="F16" s="208"/>
      <c r="G16" s="521">
        <v>0.83333333333333337</v>
      </c>
      <c r="H16" s="297">
        <f>ROUNDUP(F16*G16,0)</f>
        <v>0</v>
      </c>
      <c r="I16" s="208"/>
      <c r="J16" s="514">
        <v>0.66666666666666663</v>
      </c>
      <c r="K16" s="297">
        <f>ROUNDUP(I16*J16,0)</f>
        <v>0</v>
      </c>
      <c r="L16" s="208"/>
      <c r="M16" s="514">
        <v>0.5</v>
      </c>
      <c r="N16" s="297">
        <f>ROUNDUP(L16*M16,0)</f>
        <v>0</v>
      </c>
      <c r="O16" s="208"/>
      <c r="P16" s="514">
        <v>0.33333333333333331</v>
      </c>
      <c r="Q16" s="297">
        <f>ROUNDUP(O16*P16,0)</f>
        <v>0</v>
      </c>
      <c r="R16" s="208"/>
      <c r="S16" s="514">
        <v>0.16666666666666666</v>
      </c>
      <c r="T16" s="297">
        <f>ROUNDUP(R16*S16,0)</f>
        <v>0</v>
      </c>
      <c r="U16" s="209"/>
      <c r="V16" s="209"/>
      <c r="W16" s="210"/>
      <c r="X16" s="210"/>
      <c r="Y16" s="298" t="str">
        <f t="shared" si="3"/>
        <v/>
      </c>
      <c r="Z16" s="274">
        <f t="shared" si="0"/>
        <v>0</v>
      </c>
      <c r="AA16" s="275">
        <f t="shared" si="1"/>
        <v>0</v>
      </c>
    </row>
    <row r="17" spans="1:27" ht="18.850000000000001" customHeight="1" x14ac:dyDescent="0.25">
      <c r="A17" s="520"/>
      <c r="B17" s="280" t="s">
        <v>109</v>
      </c>
      <c r="C17" s="211"/>
      <c r="D17" s="520"/>
      <c r="E17" s="283">
        <f>C17*D16</f>
        <v>0</v>
      </c>
      <c r="F17" s="211"/>
      <c r="G17" s="522"/>
      <c r="H17" s="277">
        <f>ROUNDUP(F17*G16,0)</f>
        <v>0</v>
      </c>
      <c r="I17" s="211"/>
      <c r="J17" s="515"/>
      <c r="K17" s="277">
        <f>ROUNDUP(I17*J16,0)</f>
        <v>0</v>
      </c>
      <c r="L17" s="211"/>
      <c r="M17" s="515"/>
      <c r="N17" s="277">
        <f>ROUNDUP(L17*M16,0)</f>
        <v>0</v>
      </c>
      <c r="O17" s="211"/>
      <c r="P17" s="515"/>
      <c r="Q17" s="277">
        <f>ROUNDUP(O17*P16,0)</f>
        <v>0</v>
      </c>
      <c r="R17" s="211"/>
      <c r="S17" s="515"/>
      <c r="T17" s="277">
        <f>ROUNDUP(R17*S16,0)</f>
        <v>0</v>
      </c>
      <c r="U17" s="212"/>
      <c r="V17" s="212"/>
      <c r="W17" s="213"/>
      <c r="X17" s="213"/>
      <c r="Y17" s="283" t="str">
        <f t="shared" si="3"/>
        <v/>
      </c>
      <c r="Z17" s="284">
        <f t="shared" si="0"/>
        <v>0</v>
      </c>
      <c r="AA17" s="288">
        <f t="shared" si="1"/>
        <v>0</v>
      </c>
    </row>
    <row r="18" spans="1:27" ht="18.850000000000001" customHeight="1" x14ac:dyDescent="0.25">
      <c r="A18" s="519" t="s">
        <v>156</v>
      </c>
      <c r="B18" s="272" t="s">
        <v>108</v>
      </c>
      <c r="C18" s="208"/>
      <c r="D18" s="519">
        <v>1</v>
      </c>
      <c r="E18" s="273">
        <f t="shared" si="2"/>
        <v>0</v>
      </c>
      <c r="F18" s="208"/>
      <c r="G18" s="521">
        <v>0.83333333333333337</v>
      </c>
      <c r="H18" s="273">
        <f>ROUNDUP(F18*G18,0)</f>
        <v>0</v>
      </c>
      <c r="I18" s="208"/>
      <c r="J18" s="514">
        <v>0.66666666666666663</v>
      </c>
      <c r="K18" s="273">
        <f>ROUNDUP(I18*J18,0)</f>
        <v>0</v>
      </c>
      <c r="L18" s="208"/>
      <c r="M18" s="514">
        <v>0.5</v>
      </c>
      <c r="N18" s="273">
        <f>ROUNDUP(L18*M18,0)</f>
        <v>0</v>
      </c>
      <c r="O18" s="208"/>
      <c r="P18" s="514">
        <v>0.33333333333333331</v>
      </c>
      <c r="Q18" s="273">
        <f>ROUNDUP(O18*P18,0)</f>
        <v>0</v>
      </c>
      <c r="R18" s="208"/>
      <c r="S18" s="514">
        <v>0.16666666666666666</v>
      </c>
      <c r="T18" s="273">
        <f>ROUNDUP(R18*S18,0)</f>
        <v>0</v>
      </c>
      <c r="U18" s="209"/>
      <c r="V18" s="209"/>
      <c r="W18" s="214"/>
      <c r="X18" s="214"/>
      <c r="Y18" s="273" t="str">
        <f t="shared" si="3"/>
        <v/>
      </c>
      <c r="Z18" s="274">
        <f t="shared" si="0"/>
        <v>0</v>
      </c>
      <c r="AA18" s="275">
        <f t="shared" si="1"/>
        <v>0</v>
      </c>
    </row>
    <row r="19" spans="1:27" ht="18.850000000000001" customHeight="1" x14ac:dyDescent="0.25">
      <c r="A19" s="520"/>
      <c r="B19" s="280" t="s">
        <v>109</v>
      </c>
      <c r="C19" s="211"/>
      <c r="D19" s="520"/>
      <c r="E19" s="283">
        <f>C19*D18</f>
        <v>0</v>
      </c>
      <c r="F19" s="211"/>
      <c r="G19" s="522"/>
      <c r="H19" s="286">
        <f>ROUNDUP(F19*G18,0)</f>
        <v>0</v>
      </c>
      <c r="I19" s="211"/>
      <c r="J19" s="515"/>
      <c r="K19" s="286">
        <f>ROUNDUP(I19*J18,0)</f>
        <v>0</v>
      </c>
      <c r="L19" s="211"/>
      <c r="M19" s="515"/>
      <c r="N19" s="286">
        <f>ROUNDUP(L19*M18,0)</f>
        <v>0</v>
      </c>
      <c r="O19" s="211"/>
      <c r="P19" s="515"/>
      <c r="Q19" s="286">
        <f>ROUNDUP(O19*P18,0)</f>
        <v>0</v>
      </c>
      <c r="R19" s="211"/>
      <c r="S19" s="515"/>
      <c r="T19" s="286">
        <f>ROUNDUP(R19*S18,0)</f>
        <v>0</v>
      </c>
      <c r="U19" s="212"/>
      <c r="V19" s="212"/>
      <c r="W19" s="215"/>
      <c r="X19" s="215"/>
      <c r="Y19" s="299" t="str">
        <f t="shared" si="3"/>
        <v/>
      </c>
      <c r="Z19" s="284">
        <f t="shared" si="0"/>
        <v>0</v>
      </c>
      <c r="AA19" s="288">
        <f t="shared" si="1"/>
        <v>0</v>
      </c>
    </row>
    <row r="20" spans="1:27" ht="18.850000000000001" customHeight="1" x14ac:dyDescent="0.25">
      <c r="A20" s="519" t="s">
        <v>157</v>
      </c>
      <c r="B20" s="272" t="s">
        <v>108</v>
      </c>
      <c r="C20" s="208"/>
      <c r="D20" s="519">
        <v>1</v>
      </c>
      <c r="E20" s="273">
        <f t="shared" si="2"/>
        <v>0</v>
      </c>
      <c r="F20" s="208"/>
      <c r="G20" s="521">
        <v>0.83333333333333337</v>
      </c>
      <c r="H20" s="297">
        <f>ROUNDUP(F20*G20,0)</f>
        <v>0</v>
      </c>
      <c r="I20" s="208"/>
      <c r="J20" s="514">
        <v>0.66666666666666663</v>
      </c>
      <c r="K20" s="297">
        <f>ROUNDUP(I20*J20,0)</f>
        <v>0</v>
      </c>
      <c r="L20" s="208"/>
      <c r="M20" s="514">
        <v>0.5</v>
      </c>
      <c r="N20" s="297">
        <f>ROUNDUP(L20*M20,0)</f>
        <v>0</v>
      </c>
      <c r="O20" s="208"/>
      <c r="P20" s="514">
        <v>0.33333333333333331</v>
      </c>
      <c r="Q20" s="297">
        <f>ROUNDUP(O20*P20,0)</f>
        <v>0</v>
      </c>
      <c r="R20" s="208"/>
      <c r="S20" s="514">
        <v>0.16666666666666666</v>
      </c>
      <c r="T20" s="297">
        <f>ROUNDUP(R20*S20,0)</f>
        <v>0</v>
      </c>
      <c r="U20" s="209"/>
      <c r="V20" s="209"/>
      <c r="W20" s="210"/>
      <c r="X20" s="210"/>
      <c r="Y20" s="298" t="str">
        <f t="shared" si="3"/>
        <v/>
      </c>
      <c r="Z20" s="274">
        <f t="shared" si="0"/>
        <v>0</v>
      </c>
      <c r="AA20" s="275">
        <f t="shared" si="1"/>
        <v>0</v>
      </c>
    </row>
    <row r="21" spans="1:27" ht="18.850000000000001" customHeight="1" x14ac:dyDescent="0.25">
      <c r="A21" s="520"/>
      <c r="B21" s="280" t="s">
        <v>109</v>
      </c>
      <c r="C21" s="211"/>
      <c r="D21" s="520"/>
      <c r="E21" s="283">
        <f>C21*D20</f>
        <v>0</v>
      </c>
      <c r="F21" s="211"/>
      <c r="G21" s="522"/>
      <c r="H21" s="277">
        <f>ROUNDUP(F21*G20,0)</f>
        <v>0</v>
      </c>
      <c r="I21" s="211"/>
      <c r="J21" s="515"/>
      <c r="K21" s="277">
        <f>ROUNDUP(I21*J20,0)</f>
        <v>0</v>
      </c>
      <c r="L21" s="211"/>
      <c r="M21" s="515"/>
      <c r="N21" s="277">
        <f>ROUNDUP(L21*M20,0)</f>
        <v>0</v>
      </c>
      <c r="O21" s="211"/>
      <c r="P21" s="515"/>
      <c r="Q21" s="277">
        <f>ROUNDUP(O21*P20,0)</f>
        <v>0</v>
      </c>
      <c r="R21" s="211"/>
      <c r="S21" s="515"/>
      <c r="T21" s="277">
        <f>ROUNDUP(R21*S20,0)</f>
        <v>0</v>
      </c>
      <c r="U21" s="212"/>
      <c r="V21" s="212"/>
      <c r="W21" s="213"/>
      <c r="X21" s="213"/>
      <c r="Y21" s="283" t="str">
        <f t="shared" si="3"/>
        <v/>
      </c>
      <c r="Z21" s="284">
        <f t="shared" si="0"/>
        <v>0</v>
      </c>
      <c r="AA21" s="288">
        <f t="shared" si="1"/>
        <v>0</v>
      </c>
    </row>
    <row r="22" spans="1:27" ht="18.850000000000001" customHeight="1" x14ac:dyDescent="0.25">
      <c r="A22" s="519" t="s">
        <v>46</v>
      </c>
      <c r="B22" s="272" t="s">
        <v>108</v>
      </c>
      <c r="C22" s="208"/>
      <c r="D22" s="519">
        <v>1</v>
      </c>
      <c r="E22" s="273">
        <f t="shared" si="2"/>
        <v>0</v>
      </c>
      <c r="F22" s="208"/>
      <c r="G22" s="521">
        <v>0.83333333333333337</v>
      </c>
      <c r="H22" s="273">
        <f>ROUNDUP(F22*G22,0)</f>
        <v>0</v>
      </c>
      <c r="I22" s="208"/>
      <c r="J22" s="514">
        <v>0.66666666666666663</v>
      </c>
      <c r="K22" s="273">
        <f>ROUNDUP(I22*J22,0)</f>
        <v>0</v>
      </c>
      <c r="L22" s="208"/>
      <c r="M22" s="514">
        <v>0.5</v>
      </c>
      <c r="N22" s="273">
        <f>ROUNDUP(L22*M22,0)</f>
        <v>0</v>
      </c>
      <c r="O22" s="208"/>
      <c r="P22" s="514">
        <v>0.33333333333333331</v>
      </c>
      <c r="Q22" s="273">
        <f>ROUNDUP(O22*P22,0)</f>
        <v>0</v>
      </c>
      <c r="R22" s="208"/>
      <c r="S22" s="514">
        <v>0.16666666666666666</v>
      </c>
      <c r="T22" s="273">
        <f>ROUNDUP(R22*S22,0)</f>
        <v>0</v>
      </c>
      <c r="U22" s="209"/>
      <c r="V22" s="209"/>
      <c r="W22" s="214"/>
      <c r="X22" s="214"/>
      <c r="Y22" s="273" t="str">
        <f t="shared" si="3"/>
        <v/>
      </c>
      <c r="Z22" s="274">
        <f t="shared" si="0"/>
        <v>0</v>
      </c>
      <c r="AA22" s="275">
        <f t="shared" si="1"/>
        <v>0</v>
      </c>
    </row>
    <row r="23" spans="1:27" ht="18.850000000000001" customHeight="1" x14ac:dyDescent="0.25">
      <c r="A23" s="520"/>
      <c r="B23" s="280" t="s">
        <v>109</v>
      </c>
      <c r="C23" s="211"/>
      <c r="D23" s="520"/>
      <c r="E23" s="283">
        <f>C23*D22</f>
        <v>0</v>
      </c>
      <c r="F23" s="211"/>
      <c r="G23" s="522"/>
      <c r="H23" s="286">
        <f>ROUNDUP(F23*G22,0)</f>
        <v>0</v>
      </c>
      <c r="I23" s="211"/>
      <c r="J23" s="515"/>
      <c r="K23" s="286">
        <f>ROUNDUP(I23*J22,0)</f>
        <v>0</v>
      </c>
      <c r="L23" s="211"/>
      <c r="M23" s="515"/>
      <c r="N23" s="286">
        <f>ROUNDUP(L23*M22,0)</f>
        <v>0</v>
      </c>
      <c r="O23" s="211"/>
      <c r="P23" s="515"/>
      <c r="Q23" s="286">
        <f>ROUNDUP(O23*P22,0)</f>
        <v>0</v>
      </c>
      <c r="R23" s="211"/>
      <c r="S23" s="515"/>
      <c r="T23" s="286">
        <f>ROUNDUP(R23*S22,0)</f>
        <v>0</v>
      </c>
      <c r="U23" s="212"/>
      <c r="V23" s="212"/>
      <c r="W23" s="215"/>
      <c r="X23" s="215"/>
      <c r="Y23" s="299" t="str">
        <f t="shared" si="3"/>
        <v/>
      </c>
      <c r="Z23" s="284">
        <f t="shared" si="0"/>
        <v>0</v>
      </c>
      <c r="AA23" s="288">
        <f t="shared" si="1"/>
        <v>0</v>
      </c>
    </row>
    <row r="24" spans="1:27" ht="18.850000000000001" customHeight="1" x14ac:dyDescent="0.25">
      <c r="A24" s="519" t="s">
        <v>47</v>
      </c>
      <c r="B24" s="272" t="s">
        <v>108</v>
      </c>
      <c r="C24" s="208"/>
      <c r="D24" s="519">
        <v>1</v>
      </c>
      <c r="E24" s="273">
        <f t="shared" si="2"/>
        <v>0</v>
      </c>
      <c r="F24" s="208"/>
      <c r="G24" s="521">
        <v>0.83333333333333337</v>
      </c>
      <c r="H24" s="297">
        <f>ROUNDUP(F24*G24,0)</f>
        <v>0</v>
      </c>
      <c r="I24" s="208"/>
      <c r="J24" s="514">
        <v>0.66666666666666663</v>
      </c>
      <c r="K24" s="297">
        <f>ROUNDUP(I24*J24,0)</f>
        <v>0</v>
      </c>
      <c r="L24" s="208"/>
      <c r="M24" s="514">
        <v>0.5</v>
      </c>
      <c r="N24" s="297">
        <f>ROUNDUP(L24*M24,0)</f>
        <v>0</v>
      </c>
      <c r="O24" s="208"/>
      <c r="P24" s="514">
        <v>0.33333333333333331</v>
      </c>
      <c r="Q24" s="297">
        <f>ROUNDUP(O24*P24,0)</f>
        <v>0</v>
      </c>
      <c r="R24" s="208"/>
      <c r="S24" s="514">
        <v>0.16666666666666666</v>
      </c>
      <c r="T24" s="297">
        <f>ROUNDUP(R24*S24,0)</f>
        <v>0</v>
      </c>
      <c r="U24" s="209"/>
      <c r="V24" s="209"/>
      <c r="W24" s="210"/>
      <c r="X24" s="210"/>
      <c r="Y24" s="298" t="str">
        <f t="shared" si="3"/>
        <v/>
      </c>
      <c r="Z24" s="274">
        <f t="shared" si="0"/>
        <v>0</v>
      </c>
      <c r="AA24" s="275">
        <f t="shared" si="1"/>
        <v>0</v>
      </c>
    </row>
    <row r="25" spans="1:27" ht="18.850000000000001" customHeight="1" x14ac:dyDescent="0.25">
      <c r="A25" s="520"/>
      <c r="B25" s="280" t="s">
        <v>109</v>
      </c>
      <c r="C25" s="211"/>
      <c r="D25" s="520"/>
      <c r="E25" s="283">
        <f>C25*D24</f>
        <v>0</v>
      </c>
      <c r="F25" s="211"/>
      <c r="G25" s="522"/>
      <c r="H25" s="277">
        <f>ROUNDUP(F25*G24,0)</f>
        <v>0</v>
      </c>
      <c r="I25" s="211"/>
      <c r="J25" s="515"/>
      <c r="K25" s="277">
        <f>ROUNDUP(I25*J24,0)</f>
        <v>0</v>
      </c>
      <c r="L25" s="211"/>
      <c r="M25" s="515"/>
      <c r="N25" s="277">
        <f>ROUNDUP(L25*M24,0)</f>
        <v>0</v>
      </c>
      <c r="O25" s="211"/>
      <c r="P25" s="515"/>
      <c r="Q25" s="277">
        <f>ROUNDUP(O25*P24,0)</f>
        <v>0</v>
      </c>
      <c r="R25" s="211"/>
      <c r="S25" s="515"/>
      <c r="T25" s="277">
        <f>ROUNDUP(R25*S24,0)</f>
        <v>0</v>
      </c>
      <c r="U25" s="212"/>
      <c r="V25" s="212"/>
      <c r="W25" s="213"/>
      <c r="X25" s="213"/>
      <c r="Y25" s="283" t="str">
        <f t="shared" si="3"/>
        <v/>
      </c>
      <c r="Z25" s="284">
        <f t="shared" si="0"/>
        <v>0</v>
      </c>
      <c r="AA25" s="288">
        <f t="shared" si="1"/>
        <v>0</v>
      </c>
    </row>
    <row r="26" spans="1:27" ht="18.850000000000001" customHeight="1" x14ac:dyDescent="0.25">
      <c r="A26" s="519" t="s">
        <v>48</v>
      </c>
      <c r="B26" s="272" t="s">
        <v>108</v>
      </c>
      <c r="C26" s="208"/>
      <c r="D26" s="519">
        <v>1</v>
      </c>
      <c r="E26" s="273">
        <f t="shared" si="2"/>
        <v>0</v>
      </c>
      <c r="F26" s="208"/>
      <c r="G26" s="521">
        <v>0.83333333333333337</v>
      </c>
      <c r="H26" s="273">
        <f>ROUNDUP(F26*G26,0)</f>
        <v>0</v>
      </c>
      <c r="I26" s="208"/>
      <c r="J26" s="514">
        <v>0.66666666666666663</v>
      </c>
      <c r="K26" s="273">
        <f>ROUNDUP(I26*J26,0)</f>
        <v>0</v>
      </c>
      <c r="L26" s="208"/>
      <c r="M26" s="514">
        <v>0.5</v>
      </c>
      <c r="N26" s="273">
        <f>ROUNDUP(L26*M26,0)</f>
        <v>0</v>
      </c>
      <c r="O26" s="208"/>
      <c r="P26" s="514">
        <v>0.33333333333333331</v>
      </c>
      <c r="Q26" s="273">
        <f>ROUNDUP(O26*P26,0)</f>
        <v>0</v>
      </c>
      <c r="R26" s="208"/>
      <c r="S26" s="514">
        <v>0.16666666666666666</v>
      </c>
      <c r="T26" s="273">
        <f>ROUNDUP(R26*S26,0)</f>
        <v>0</v>
      </c>
      <c r="U26" s="209"/>
      <c r="V26" s="209"/>
      <c r="W26" s="214"/>
      <c r="X26" s="214"/>
      <c r="Y26" s="273" t="str">
        <f t="shared" si="3"/>
        <v/>
      </c>
      <c r="Z26" s="274">
        <f t="shared" si="0"/>
        <v>0</v>
      </c>
      <c r="AA26" s="275">
        <f t="shared" si="1"/>
        <v>0</v>
      </c>
    </row>
    <row r="27" spans="1:27" ht="18.850000000000001" customHeight="1" x14ac:dyDescent="0.25">
      <c r="A27" s="520"/>
      <c r="B27" s="280" t="s">
        <v>109</v>
      </c>
      <c r="C27" s="211"/>
      <c r="D27" s="520"/>
      <c r="E27" s="283">
        <f>C27*D26</f>
        <v>0</v>
      </c>
      <c r="F27" s="211"/>
      <c r="G27" s="522"/>
      <c r="H27" s="286">
        <f>ROUNDUP(F27*G26,0)</f>
        <v>0</v>
      </c>
      <c r="I27" s="211"/>
      <c r="J27" s="515"/>
      <c r="K27" s="286">
        <f>ROUNDUP(I27*J26,0)</f>
        <v>0</v>
      </c>
      <c r="L27" s="211"/>
      <c r="M27" s="515"/>
      <c r="N27" s="286">
        <f>ROUNDUP(L27*M26,0)</f>
        <v>0</v>
      </c>
      <c r="O27" s="211"/>
      <c r="P27" s="515"/>
      <c r="Q27" s="286">
        <f>ROUNDUP(O27*P26,0)</f>
        <v>0</v>
      </c>
      <c r="R27" s="211"/>
      <c r="S27" s="515"/>
      <c r="T27" s="286">
        <f>ROUNDUP(R27*S26,0)</f>
        <v>0</v>
      </c>
      <c r="U27" s="212"/>
      <c r="V27" s="212"/>
      <c r="W27" s="215"/>
      <c r="X27" s="215"/>
      <c r="Y27" s="299" t="str">
        <f t="shared" si="3"/>
        <v/>
      </c>
      <c r="Z27" s="284">
        <f t="shared" si="0"/>
        <v>0</v>
      </c>
      <c r="AA27" s="288">
        <f t="shared" si="1"/>
        <v>0</v>
      </c>
    </row>
    <row r="28" spans="1:27" ht="15.85" customHeight="1" x14ac:dyDescent="0.25">
      <c r="A28" s="407" t="s">
        <v>4</v>
      </c>
      <c r="B28" s="272" t="s">
        <v>108</v>
      </c>
      <c r="C28" s="273">
        <f>SUM(C4,C6,C8,C10,C12,C14,C16,C18,C20,C22,C24,C26)</f>
        <v>0</v>
      </c>
      <c r="D28" s="517"/>
      <c r="E28" s="273">
        <f t="shared" ref="E28:F29" si="4">SUM(E4,E6,E8,E10,E12,E14,E16,E18,E20,E22,E24,E26)</f>
        <v>0</v>
      </c>
      <c r="F28" s="273">
        <f t="shared" si="4"/>
        <v>0</v>
      </c>
      <c r="G28" s="517"/>
      <c r="H28" s="273">
        <f t="shared" ref="H28:I29" si="5">SUM(H4,H6,H8,H10,H12,H14,H16,H18,H20,H22,H24,H26)</f>
        <v>0</v>
      </c>
      <c r="I28" s="273">
        <f t="shared" si="5"/>
        <v>0</v>
      </c>
      <c r="J28" s="517"/>
      <c r="K28" s="273">
        <f t="shared" ref="K28:L29" si="6">SUM(K4,K6,K8,K10,K12,K14,K16,K18,K20,K22,K24,K26)</f>
        <v>0</v>
      </c>
      <c r="L28" s="273">
        <f t="shared" si="6"/>
        <v>0</v>
      </c>
      <c r="M28" s="517"/>
      <c r="N28" s="273">
        <f t="shared" ref="N28:O29" si="7">SUM(N4,N6,N8,N10,N12,N14,N16,N18,N20,N22,N24,N26)</f>
        <v>0</v>
      </c>
      <c r="O28" s="273">
        <f t="shared" si="7"/>
        <v>0</v>
      </c>
      <c r="P28" s="517"/>
      <c r="Q28" s="273">
        <f t="shared" ref="Q28:R29" si="8">SUM(Q4,Q6,Q8,Q10,Q12,Q14,Q16,Q18,Q20,Q22,Q24,Q26)</f>
        <v>0</v>
      </c>
      <c r="R28" s="273">
        <f>SUM(R4,R6,R8,R10,R12,R14,R16,R18,R20,R22,R24,R26)</f>
        <v>0</v>
      </c>
      <c r="S28" s="517"/>
      <c r="T28" s="273">
        <f t="shared" ref="T28:AA29" si="9">SUM(T4,T6,T8,T10,T12,T14,T16,T18,T20,T22,T24,T26)</f>
        <v>0</v>
      </c>
      <c r="U28" s="273">
        <f t="shared" si="9"/>
        <v>0</v>
      </c>
      <c r="V28" s="273">
        <f t="shared" si="9"/>
        <v>0</v>
      </c>
      <c r="W28" s="298">
        <f t="shared" si="9"/>
        <v>0</v>
      </c>
      <c r="X28" s="298">
        <f t="shared" si="9"/>
        <v>0</v>
      </c>
      <c r="Y28" s="298">
        <f>SUM(Y4,Y6,Y8,Y10,Y12,Y14,Y16,Y18,Y20,Y22,Y24,Y26)</f>
        <v>0</v>
      </c>
      <c r="Z28" s="274">
        <f t="shared" si="9"/>
        <v>0</v>
      </c>
      <c r="AA28" s="275">
        <f t="shared" si="9"/>
        <v>0</v>
      </c>
    </row>
    <row r="29" spans="1:27" ht="15.85" customHeight="1" thickBot="1" x14ac:dyDescent="0.3">
      <c r="A29" s="516"/>
      <c r="B29" s="280" t="s">
        <v>109</v>
      </c>
      <c r="C29" s="283">
        <f>SUM(C5,C7,C9,C11,C13,C15,C17,C19,C21,C23,C25,C27)</f>
        <v>0</v>
      </c>
      <c r="D29" s="518"/>
      <c r="E29" s="283">
        <f t="shared" si="4"/>
        <v>0</v>
      </c>
      <c r="F29" s="283">
        <f t="shared" si="4"/>
        <v>0</v>
      </c>
      <c r="G29" s="518"/>
      <c r="H29" s="283">
        <f t="shared" si="5"/>
        <v>0</v>
      </c>
      <c r="I29" s="283">
        <f t="shared" si="5"/>
        <v>0</v>
      </c>
      <c r="J29" s="518"/>
      <c r="K29" s="283">
        <f t="shared" si="6"/>
        <v>0</v>
      </c>
      <c r="L29" s="283">
        <f t="shared" si="6"/>
        <v>0</v>
      </c>
      <c r="M29" s="518"/>
      <c r="N29" s="283">
        <f t="shared" si="7"/>
        <v>0</v>
      </c>
      <c r="O29" s="283">
        <f t="shared" si="7"/>
        <v>0</v>
      </c>
      <c r="P29" s="518"/>
      <c r="Q29" s="283">
        <f t="shared" si="8"/>
        <v>0</v>
      </c>
      <c r="R29" s="283">
        <f t="shared" si="8"/>
        <v>0</v>
      </c>
      <c r="S29" s="518"/>
      <c r="T29" s="283">
        <f t="shared" si="9"/>
        <v>0</v>
      </c>
      <c r="U29" s="283">
        <f t="shared" si="9"/>
        <v>0</v>
      </c>
      <c r="V29" s="283">
        <f t="shared" si="9"/>
        <v>0</v>
      </c>
      <c r="W29" s="284">
        <f t="shared" si="9"/>
        <v>0</v>
      </c>
      <c r="X29" s="284">
        <f t="shared" si="9"/>
        <v>0</v>
      </c>
      <c r="Y29" s="283">
        <f>SUM(Y5,Y7,Y9,Y11,Y13,Y15,Y17,Y19,Y21,Y23,Y25,Y27)</f>
        <v>0</v>
      </c>
      <c r="Z29" s="284">
        <f t="shared" si="9"/>
        <v>0</v>
      </c>
      <c r="AA29" s="293">
        <f t="shared" si="9"/>
        <v>0</v>
      </c>
    </row>
    <row r="30" spans="1:27" s="127" customFormat="1" ht="16.5" customHeight="1" x14ac:dyDescent="0.25">
      <c r="A30" s="513" t="s">
        <v>71</v>
      </c>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294"/>
      <c r="AA30" s="295"/>
    </row>
    <row r="31" spans="1:27" s="127" customFormat="1" ht="16.5" customHeight="1" x14ac:dyDescent="0.25">
      <c r="A31" s="413" t="s">
        <v>145</v>
      </c>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294"/>
      <c r="AA31" s="295"/>
    </row>
    <row r="32" spans="1:27" s="127" customFormat="1" ht="16.5" customHeight="1" x14ac:dyDescent="0.25">
      <c r="A32" s="411" t="s">
        <v>146</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294"/>
      <c r="AA32" s="295"/>
    </row>
    <row r="33" spans="1:42" s="127" customFormat="1" ht="16.5" customHeight="1" x14ac:dyDescent="0.25">
      <c r="A33" s="513" t="s">
        <v>174</v>
      </c>
      <c r="B33" s="513"/>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294"/>
      <c r="AA33" s="295"/>
    </row>
    <row r="34" spans="1:42" s="127" customFormat="1" ht="16.5" customHeight="1" x14ac:dyDescent="0.25">
      <c r="A34" s="513" t="s">
        <v>75</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294"/>
      <c r="AA34" s="295"/>
    </row>
    <row r="35" spans="1:42" ht="16.5" customHeight="1" x14ac:dyDescent="0.25">
      <c r="A35" s="300" t="s">
        <v>163</v>
      </c>
      <c r="B35" s="301"/>
      <c r="C35" s="301"/>
      <c r="D35" s="302"/>
      <c r="E35" s="303"/>
      <c r="F35" s="303"/>
      <c r="G35" s="302"/>
      <c r="H35" s="304"/>
      <c r="I35" s="301"/>
      <c r="J35" s="303"/>
      <c r="K35" s="303"/>
      <c r="L35" s="301"/>
      <c r="M35" s="302"/>
      <c r="N35" s="304"/>
      <c r="O35" s="301"/>
      <c r="P35" s="302"/>
      <c r="Q35" s="304"/>
      <c r="R35" s="301"/>
      <c r="S35" s="402" t="s">
        <v>173</v>
      </c>
      <c r="T35" s="402"/>
      <c r="U35" s="403">
        <f>'実績報告書（2クラス用）'!L3</f>
        <v>0</v>
      </c>
      <c r="V35" s="403"/>
      <c r="W35" s="403"/>
      <c r="X35" s="403"/>
      <c r="Y35" s="403"/>
      <c r="Z35" s="403"/>
      <c r="AA35" s="305"/>
    </row>
    <row r="36" spans="1:42" ht="16.5" customHeight="1" x14ac:dyDescent="0.25">
      <c r="E36" s="216"/>
      <c r="F36" s="216"/>
      <c r="J36" s="216"/>
      <c r="K36" s="216"/>
    </row>
    <row r="37" spans="1:42" ht="16.5" customHeight="1" x14ac:dyDescent="0.25">
      <c r="E37" s="216"/>
      <c r="F37" s="216"/>
      <c r="J37" s="217"/>
      <c r="K37" s="216"/>
    </row>
    <row r="38" spans="1:42" ht="18" customHeight="1" x14ac:dyDescent="0.25">
      <c r="E38" s="216"/>
      <c r="F38" s="216"/>
    </row>
    <row r="39" spans="1:42" ht="18" customHeight="1" x14ac:dyDescent="0.25">
      <c r="C39" s="216"/>
      <c r="E39" s="216"/>
      <c r="F39" s="216"/>
    </row>
    <row r="40" spans="1:42" x14ac:dyDescent="0.25">
      <c r="A40" s="216"/>
      <c r="B40" s="216"/>
      <c r="E40" s="216"/>
      <c r="F40" s="216"/>
    </row>
    <row r="41" spans="1:42" x14ac:dyDescent="0.25">
      <c r="E41" s="216"/>
      <c r="F41" s="216"/>
    </row>
    <row r="42" spans="1:42" s="34" customFormat="1" x14ac:dyDescent="0.25">
      <c r="A42" s="21"/>
      <c r="B42" s="21"/>
      <c r="C42" s="21"/>
      <c r="E42" s="216"/>
      <c r="F42" s="216"/>
      <c r="H42" s="35"/>
      <c r="I42" s="21"/>
      <c r="K42" s="35"/>
      <c r="L42" s="21"/>
      <c r="N42" s="35"/>
      <c r="O42" s="21"/>
      <c r="Q42" s="35"/>
      <c r="R42" s="21"/>
      <c r="T42" s="35"/>
      <c r="U42" s="21"/>
      <c r="V42" s="21"/>
      <c r="W42" s="21"/>
      <c r="X42" s="21"/>
      <c r="Y42" s="21"/>
      <c r="Z42" s="21"/>
      <c r="AA42" s="36"/>
      <c r="AB42" s="21"/>
      <c r="AC42" s="21"/>
      <c r="AD42" s="21"/>
      <c r="AE42" s="21"/>
      <c r="AF42" s="21"/>
      <c r="AG42" s="21"/>
      <c r="AH42" s="21"/>
      <c r="AI42" s="21"/>
      <c r="AJ42" s="21"/>
      <c r="AK42" s="21"/>
      <c r="AL42" s="21"/>
      <c r="AM42" s="21"/>
      <c r="AN42" s="21"/>
      <c r="AO42" s="21"/>
      <c r="AP42" s="21"/>
    </row>
    <row r="43" spans="1:42" s="34" customFormat="1" x14ac:dyDescent="0.25">
      <c r="A43" s="21"/>
      <c r="B43" s="21"/>
      <c r="C43" s="21"/>
      <c r="E43" s="21"/>
      <c r="F43" s="21"/>
      <c r="H43" s="35"/>
      <c r="I43" s="21"/>
      <c r="K43" s="35"/>
      <c r="L43" s="21"/>
      <c r="N43" s="35"/>
      <c r="O43" s="21"/>
      <c r="Q43" s="35"/>
      <c r="R43" s="21"/>
      <c r="T43" s="35"/>
      <c r="U43" s="21"/>
      <c r="V43" s="21"/>
      <c r="W43" s="21"/>
      <c r="X43" s="21"/>
      <c r="Y43" s="21"/>
      <c r="Z43" s="21"/>
      <c r="AA43" s="36"/>
      <c r="AB43" s="21"/>
      <c r="AC43" s="21"/>
      <c r="AD43" s="21"/>
      <c r="AE43" s="21"/>
      <c r="AF43" s="21"/>
      <c r="AG43" s="21"/>
      <c r="AH43" s="21"/>
      <c r="AI43" s="21"/>
      <c r="AJ43" s="21"/>
      <c r="AK43" s="21"/>
      <c r="AL43" s="21"/>
      <c r="AM43" s="21"/>
      <c r="AN43" s="21"/>
      <c r="AO43" s="21"/>
      <c r="AP43" s="21"/>
    </row>
    <row r="44" spans="1:42" s="34" customFormat="1" x14ac:dyDescent="0.25">
      <c r="A44" s="21"/>
      <c r="B44" s="21"/>
      <c r="C44" s="21"/>
      <c r="E44" s="21"/>
      <c r="F44" s="21"/>
      <c r="H44" s="35"/>
      <c r="I44" s="21"/>
      <c r="K44" s="35"/>
      <c r="L44" s="21"/>
      <c r="N44" s="35"/>
      <c r="O44" s="21"/>
      <c r="Q44" s="35"/>
      <c r="R44" s="21"/>
      <c r="T44" s="35"/>
      <c r="U44" s="21"/>
      <c r="V44" s="21"/>
      <c r="W44" s="21"/>
      <c r="X44" s="21"/>
      <c r="Y44" s="21"/>
      <c r="Z44" s="21"/>
      <c r="AA44" s="36"/>
      <c r="AB44" s="21"/>
      <c r="AC44" s="21"/>
      <c r="AD44" s="21"/>
      <c r="AE44" s="21"/>
      <c r="AF44" s="21"/>
      <c r="AG44" s="21"/>
      <c r="AH44" s="21"/>
      <c r="AI44" s="21"/>
      <c r="AJ44" s="21"/>
      <c r="AK44" s="21"/>
      <c r="AL44" s="21"/>
      <c r="AM44" s="21"/>
      <c r="AN44" s="21"/>
      <c r="AO44" s="21"/>
      <c r="AP44" s="21"/>
    </row>
  </sheetData>
  <sheetProtection algorithmName="SHA-512" hashValue="poyH7MiDduIdLB36LSCqZOvZRQfRJTSclAcD//s5AhIAZY6nr2/0k30JD7+RcXPT3nUnpSsOPms+2R3FXWNsSw==" saltValue="8cNUWusP5xBZ00Feqqzs6w==" spinCount="100000" sheet="1" objects="1" scenarios="1"/>
  <mergeCells count="110">
    <mergeCell ref="J1:K1"/>
    <mergeCell ref="M1:S1"/>
    <mergeCell ref="A2:B3"/>
    <mergeCell ref="C2:E2"/>
    <mergeCell ref="F2:H2"/>
    <mergeCell ref="I2:K2"/>
    <mergeCell ref="L2:N2"/>
    <mergeCell ref="O2:Q2"/>
    <mergeCell ref="R2:T2"/>
    <mergeCell ref="U2:V2"/>
    <mergeCell ref="W2:Y2"/>
    <mergeCell ref="Z2:AA2"/>
    <mergeCell ref="A4:A5"/>
    <mergeCell ref="D4:D5"/>
    <mergeCell ref="G4:G5"/>
    <mergeCell ref="J4:J5"/>
    <mergeCell ref="M4:M5"/>
    <mergeCell ref="P4:P5"/>
    <mergeCell ref="S4:S5"/>
    <mergeCell ref="S6:S7"/>
    <mergeCell ref="A8:A9"/>
    <mergeCell ref="D8:D9"/>
    <mergeCell ref="G8:G9"/>
    <mergeCell ref="J8:J9"/>
    <mergeCell ref="M8:M9"/>
    <mergeCell ref="P8:P9"/>
    <mergeCell ref="S8:S9"/>
    <mergeCell ref="A6:A7"/>
    <mergeCell ref="D6:D7"/>
    <mergeCell ref="G6:G7"/>
    <mergeCell ref="J6:J7"/>
    <mergeCell ref="M6:M7"/>
    <mergeCell ref="P6:P7"/>
    <mergeCell ref="S10:S11"/>
    <mergeCell ref="A12:A13"/>
    <mergeCell ref="D12:D13"/>
    <mergeCell ref="G12:G13"/>
    <mergeCell ref="J12:J13"/>
    <mergeCell ref="M12:M13"/>
    <mergeCell ref="P12:P13"/>
    <mergeCell ref="S12:S13"/>
    <mergeCell ref="A10:A11"/>
    <mergeCell ref="D10:D11"/>
    <mergeCell ref="G10:G11"/>
    <mergeCell ref="J10:J11"/>
    <mergeCell ref="M10:M11"/>
    <mergeCell ref="P10:P11"/>
    <mergeCell ref="S14:S15"/>
    <mergeCell ref="A16:A17"/>
    <mergeCell ref="D16:D17"/>
    <mergeCell ref="G16:G17"/>
    <mergeCell ref="J16:J17"/>
    <mergeCell ref="M16:M17"/>
    <mergeCell ref="P16:P17"/>
    <mergeCell ref="S16:S17"/>
    <mergeCell ref="A14:A15"/>
    <mergeCell ref="D14:D15"/>
    <mergeCell ref="G14:G15"/>
    <mergeCell ref="J14:J15"/>
    <mergeCell ref="M14:M15"/>
    <mergeCell ref="P14:P15"/>
    <mergeCell ref="S18:S19"/>
    <mergeCell ref="A20:A21"/>
    <mergeCell ref="D20:D21"/>
    <mergeCell ref="G20:G21"/>
    <mergeCell ref="J20:J21"/>
    <mergeCell ref="M20:M21"/>
    <mergeCell ref="P20:P21"/>
    <mergeCell ref="S20:S21"/>
    <mergeCell ref="A18:A19"/>
    <mergeCell ref="D18:D19"/>
    <mergeCell ref="G18:G19"/>
    <mergeCell ref="J18:J19"/>
    <mergeCell ref="M18:M19"/>
    <mergeCell ref="P18:P19"/>
    <mergeCell ref="S22:S23"/>
    <mergeCell ref="A24:A25"/>
    <mergeCell ref="D24:D25"/>
    <mergeCell ref="G24:G25"/>
    <mergeCell ref="J24:J25"/>
    <mergeCell ref="M24:M25"/>
    <mergeCell ref="P24:P25"/>
    <mergeCell ref="S24:S25"/>
    <mergeCell ref="A22:A23"/>
    <mergeCell ref="D22:D23"/>
    <mergeCell ref="G22:G23"/>
    <mergeCell ref="J22:J23"/>
    <mergeCell ref="M22:M23"/>
    <mergeCell ref="P22:P23"/>
    <mergeCell ref="S35:T35"/>
    <mergeCell ref="U35:Z35"/>
    <mergeCell ref="A33:Y33"/>
    <mergeCell ref="A34:Y34"/>
    <mergeCell ref="A30:Y30"/>
    <mergeCell ref="A31:Y31"/>
    <mergeCell ref="A32:Y32"/>
    <mergeCell ref="S26:S27"/>
    <mergeCell ref="A28:A29"/>
    <mergeCell ref="D28:D29"/>
    <mergeCell ref="G28:G29"/>
    <mergeCell ref="J28:J29"/>
    <mergeCell ref="M28:M29"/>
    <mergeCell ref="P28:P29"/>
    <mergeCell ref="S28:S29"/>
    <mergeCell ref="A26:A27"/>
    <mergeCell ref="D26:D27"/>
    <mergeCell ref="G26:G27"/>
    <mergeCell ref="J26:J27"/>
    <mergeCell ref="M26:M27"/>
    <mergeCell ref="P26:P27"/>
  </mergeCells>
  <phoneticPr fontId="1"/>
  <printOptions horizontalCentered="1"/>
  <pageMargins left="0.51181102362204722" right="0.51181102362204722" top="0.35433070866141736" bottom="0.35433070866141736" header="0.31496062992125984" footer="0.31496062992125984"/>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F1839-A042-4F1B-85C3-7EE05BD778C1}">
  <sheetPr>
    <tabColor theme="5" tint="0.59999389629810485"/>
  </sheetPr>
  <dimension ref="A1:AV61"/>
  <sheetViews>
    <sheetView showZeros="0" view="pageBreakPreview" topLeftCell="A40" zoomScaleNormal="100" zoomScaleSheetLayoutView="100" workbookViewId="0">
      <selection activeCell="L3" sqref="L3:AA3"/>
    </sheetView>
  </sheetViews>
  <sheetFormatPr defaultColWidth="3.1328125" defaultRowHeight="18" customHeight="1" x14ac:dyDescent="0.25"/>
  <cols>
    <col min="1" max="1" width="0.1328125" style="2" customWidth="1"/>
    <col min="2" max="45" width="2" style="2" customWidth="1"/>
    <col min="46" max="46" width="2.1328125" style="2" customWidth="1"/>
    <col min="47" max="47" width="2.265625" style="2" customWidth="1"/>
    <col min="48" max="48" width="1.73046875" style="2" customWidth="1"/>
    <col min="49" max="16384" width="3.1328125" style="2"/>
  </cols>
  <sheetData>
    <row r="1" spans="1:48" ht="24" customHeight="1" x14ac:dyDescent="0.25">
      <c r="K1" s="131"/>
      <c r="L1" s="131"/>
      <c r="N1" s="196"/>
      <c r="O1" s="196"/>
      <c r="P1" s="197"/>
      <c r="Q1" s="196"/>
      <c r="R1" s="511" t="s">
        <v>77</v>
      </c>
      <c r="S1" s="511"/>
      <c r="T1" s="511"/>
      <c r="U1" s="551">
        <v>6</v>
      </c>
      <c r="V1" s="551"/>
      <c r="W1" s="18" t="s">
        <v>24</v>
      </c>
    </row>
    <row r="2" spans="1:48" ht="14.25" customHeight="1" x14ac:dyDescent="0.25">
      <c r="K2" s="131"/>
      <c r="L2" s="131"/>
      <c r="N2" s="196"/>
      <c r="O2" s="196"/>
      <c r="P2" s="198"/>
      <c r="Q2" s="199"/>
      <c r="R2" s="18"/>
      <c r="S2" s="200"/>
      <c r="T2" s="131"/>
      <c r="U2" s="1"/>
    </row>
    <row r="3" spans="1:48" ht="24" customHeight="1" x14ac:dyDescent="0.25">
      <c r="A3" s="195" t="s">
        <v>147</v>
      </c>
      <c r="B3" s="229"/>
      <c r="C3" s="229"/>
      <c r="D3" s="229"/>
      <c r="E3" s="229"/>
      <c r="F3" s="229"/>
      <c r="G3" s="230"/>
      <c r="H3" s="195"/>
      <c r="I3" s="229"/>
      <c r="J3" s="229"/>
      <c r="K3" s="229"/>
      <c r="L3" s="361"/>
      <c r="M3" s="361"/>
      <c r="N3" s="361"/>
      <c r="O3" s="361"/>
      <c r="P3" s="361"/>
      <c r="Q3" s="361"/>
      <c r="R3" s="361"/>
      <c r="S3" s="361"/>
      <c r="T3" s="361"/>
      <c r="U3" s="361"/>
      <c r="V3" s="361"/>
      <c r="W3" s="361"/>
      <c r="X3" s="361"/>
      <c r="Y3" s="361"/>
      <c r="Z3" s="361"/>
      <c r="AA3" s="361"/>
    </row>
    <row r="4" spans="1:48" ht="18" customHeight="1" x14ac:dyDescent="0.25">
      <c r="A4" s="201"/>
      <c r="B4" s="203"/>
      <c r="C4" s="203"/>
      <c r="D4" s="203"/>
      <c r="E4" s="203"/>
      <c r="F4" s="203"/>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row>
    <row r="5" spans="1:48" ht="18" customHeight="1" x14ac:dyDescent="0.25">
      <c r="A5" s="22" t="s">
        <v>149</v>
      </c>
    </row>
    <row r="6" spans="1:48" ht="22.5" customHeight="1" x14ac:dyDescent="0.25">
      <c r="B6" s="327"/>
      <c r="C6" s="328"/>
      <c r="D6" s="328"/>
      <c r="E6" s="328"/>
      <c r="F6" s="329"/>
      <c r="G6" s="327" t="s">
        <v>40</v>
      </c>
      <c r="H6" s="328"/>
      <c r="I6" s="328"/>
      <c r="J6" s="327" t="s">
        <v>41</v>
      </c>
      <c r="K6" s="328"/>
      <c r="L6" s="328"/>
      <c r="M6" s="327" t="s">
        <v>42</v>
      </c>
      <c r="N6" s="328"/>
      <c r="O6" s="328"/>
      <c r="P6" s="327" t="s">
        <v>43</v>
      </c>
      <c r="Q6" s="328"/>
      <c r="R6" s="328"/>
      <c r="S6" s="327" t="s">
        <v>44</v>
      </c>
      <c r="T6" s="328"/>
      <c r="U6" s="328"/>
      <c r="V6" s="327" t="s">
        <v>45</v>
      </c>
      <c r="W6" s="328"/>
      <c r="X6" s="328"/>
      <c r="Y6" s="327" t="s">
        <v>64</v>
      </c>
      <c r="Z6" s="328"/>
      <c r="AA6" s="328"/>
      <c r="AB6" s="327" t="s">
        <v>65</v>
      </c>
      <c r="AC6" s="328"/>
      <c r="AD6" s="328"/>
      <c r="AE6" s="327" t="s">
        <v>66</v>
      </c>
      <c r="AF6" s="328"/>
      <c r="AG6" s="328"/>
      <c r="AH6" s="327" t="s">
        <v>46</v>
      </c>
      <c r="AI6" s="328"/>
      <c r="AJ6" s="328"/>
      <c r="AK6" s="327" t="s">
        <v>47</v>
      </c>
      <c r="AL6" s="328"/>
      <c r="AM6" s="328"/>
      <c r="AN6" s="327" t="s">
        <v>48</v>
      </c>
      <c r="AO6" s="328"/>
      <c r="AP6" s="329"/>
      <c r="AQ6" s="327" t="s">
        <v>4</v>
      </c>
      <c r="AR6" s="328"/>
      <c r="AS6" s="329"/>
      <c r="AT6" s="400" t="s">
        <v>60</v>
      </c>
      <c r="AU6" s="356"/>
      <c r="AV6" s="357"/>
    </row>
    <row r="7" spans="1:48" ht="22.5" customHeight="1" x14ac:dyDescent="0.25">
      <c r="B7" s="508" t="s">
        <v>150</v>
      </c>
      <c r="C7" s="509"/>
      <c r="D7" s="509"/>
      <c r="E7" s="509"/>
      <c r="F7" s="510"/>
      <c r="G7" s="507">
        <f>'利用児童数実績表 (3クラス用)'!AA4</f>
        <v>0</v>
      </c>
      <c r="H7" s="398"/>
      <c r="I7" s="399"/>
      <c r="J7" s="507">
        <f>'利用児童数実績表 (3クラス用)'!AA7</f>
        <v>0</v>
      </c>
      <c r="K7" s="398"/>
      <c r="L7" s="399"/>
      <c r="M7" s="507">
        <f>'利用児童数実績表 (3クラス用)'!AA10</f>
        <v>0</v>
      </c>
      <c r="N7" s="398"/>
      <c r="O7" s="399"/>
      <c r="P7" s="507">
        <f>'利用児童数実績表 (3クラス用)'!AA13</f>
        <v>0</v>
      </c>
      <c r="Q7" s="398"/>
      <c r="R7" s="399"/>
      <c r="S7" s="507">
        <f>'利用児童数実績表 (3クラス用)'!AA16</f>
        <v>0</v>
      </c>
      <c r="T7" s="398"/>
      <c r="U7" s="399"/>
      <c r="V7" s="507">
        <f>'利用児童数実績表 (3クラス用)'!AA19</f>
        <v>0</v>
      </c>
      <c r="W7" s="398"/>
      <c r="X7" s="399"/>
      <c r="Y7" s="507">
        <f>'利用児童数実績表 (3クラス用)'!AA22</f>
        <v>0</v>
      </c>
      <c r="Z7" s="398"/>
      <c r="AA7" s="399"/>
      <c r="AB7" s="507">
        <f>'利用児童数実績表 (3クラス用)'!AA25</f>
        <v>0</v>
      </c>
      <c r="AC7" s="398"/>
      <c r="AD7" s="399"/>
      <c r="AE7" s="507">
        <f>'利用児童数実績表 (3クラス用)'!AA28</f>
        <v>0</v>
      </c>
      <c r="AF7" s="398"/>
      <c r="AG7" s="399"/>
      <c r="AH7" s="507">
        <f>'利用児童数実績表 (3クラス用)'!AA31</f>
        <v>0</v>
      </c>
      <c r="AI7" s="398"/>
      <c r="AJ7" s="399"/>
      <c r="AK7" s="507">
        <f>'利用児童数実績表 (3クラス用)'!AA34</f>
        <v>0</v>
      </c>
      <c r="AL7" s="398"/>
      <c r="AM7" s="399"/>
      <c r="AN7" s="507">
        <f>'利用児童数実績表 (3クラス用)'!AA37</f>
        <v>0</v>
      </c>
      <c r="AO7" s="398"/>
      <c r="AP7" s="399"/>
      <c r="AQ7" s="507">
        <f t="shared" ref="AQ7:AQ12" si="0">SUM(G7:AP7)</f>
        <v>0</v>
      </c>
      <c r="AR7" s="398"/>
      <c r="AS7" s="399"/>
      <c r="AT7" s="507">
        <f t="shared" ref="AT7:AT12" si="1">ROUNDUP(AQ7/12,0)</f>
        <v>0</v>
      </c>
      <c r="AU7" s="398"/>
      <c r="AV7" s="399"/>
    </row>
    <row r="8" spans="1:48" ht="22.5" customHeight="1" x14ac:dyDescent="0.25">
      <c r="B8" s="504" t="s">
        <v>12</v>
      </c>
      <c r="C8" s="505"/>
      <c r="D8" s="505"/>
      <c r="E8" s="505"/>
      <c r="F8" s="506"/>
      <c r="G8" s="498"/>
      <c r="H8" s="499"/>
      <c r="I8" s="500"/>
      <c r="J8" s="498"/>
      <c r="K8" s="499"/>
      <c r="L8" s="500"/>
      <c r="M8" s="498"/>
      <c r="N8" s="499"/>
      <c r="O8" s="500"/>
      <c r="P8" s="498"/>
      <c r="Q8" s="499"/>
      <c r="R8" s="500"/>
      <c r="S8" s="498"/>
      <c r="T8" s="499"/>
      <c r="U8" s="500"/>
      <c r="V8" s="498"/>
      <c r="W8" s="499"/>
      <c r="X8" s="500"/>
      <c r="Y8" s="498"/>
      <c r="Z8" s="499"/>
      <c r="AA8" s="500"/>
      <c r="AB8" s="498"/>
      <c r="AC8" s="499"/>
      <c r="AD8" s="500"/>
      <c r="AE8" s="498"/>
      <c r="AF8" s="499"/>
      <c r="AG8" s="500"/>
      <c r="AH8" s="498"/>
      <c r="AI8" s="499"/>
      <c r="AJ8" s="500"/>
      <c r="AK8" s="498"/>
      <c r="AL8" s="499"/>
      <c r="AM8" s="500"/>
      <c r="AN8" s="498"/>
      <c r="AO8" s="499"/>
      <c r="AP8" s="500"/>
      <c r="AQ8" s="492">
        <f t="shared" si="0"/>
        <v>0</v>
      </c>
      <c r="AR8" s="493"/>
      <c r="AS8" s="494"/>
      <c r="AT8" s="492">
        <f t="shared" si="1"/>
        <v>0</v>
      </c>
      <c r="AU8" s="493"/>
      <c r="AV8" s="494"/>
    </row>
    <row r="9" spans="1:48" ht="22.5" customHeight="1" x14ac:dyDescent="0.25">
      <c r="B9" s="495" t="s">
        <v>151</v>
      </c>
      <c r="C9" s="496"/>
      <c r="D9" s="496"/>
      <c r="E9" s="496"/>
      <c r="F9" s="497"/>
      <c r="G9" s="489">
        <f>'利用児童数実績表 (3クラス用)'!AA5</f>
        <v>0</v>
      </c>
      <c r="H9" s="490"/>
      <c r="I9" s="491"/>
      <c r="J9" s="489">
        <f>'利用児童数実績表 (3クラス用)'!AA8</f>
        <v>0</v>
      </c>
      <c r="K9" s="490"/>
      <c r="L9" s="491"/>
      <c r="M9" s="489">
        <f>'利用児童数実績表 (3クラス用)'!AA11</f>
        <v>0</v>
      </c>
      <c r="N9" s="490"/>
      <c r="O9" s="491"/>
      <c r="P9" s="489">
        <f>'利用児童数実績表 (3クラス用)'!AA14</f>
        <v>0</v>
      </c>
      <c r="Q9" s="490"/>
      <c r="R9" s="491"/>
      <c r="S9" s="489">
        <f>'利用児童数実績表 (3クラス用)'!AA17</f>
        <v>0</v>
      </c>
      <c r="T9" s="490"/>
      <c r="U9" s="491"/>
      <c r="V9" s="489">
        <f>'利用児童数実績表 (3クラス用)'!AA20</f>
        <v>0</v>
      </c>
      <c r="W9" s="490"/>
      <c r="X9" s="491"/>
      <c r="Y9" s="489">
        <f>'利用児童数実績表 (3クラス用)'!AA23</f>
        <v>0</v>
      </c>
      <c r="Z9" s="490"/>
      <c r="AA9" s="491"/>
      <c r="AB9" s="489">
        <f>'利用児童数実績表 (3クラス用)'!AA26</f>
        <v>0</v>
      </c>
      <c r="AC9" s="490"/>
      <c r="AD9" s="491"/>
      <c r="AE9" s="489">
        <f>'利用児童数実績表 (3クラス用)'!AA29</f>
        <v>0</v>
      </c>
      <c r="AF9" s="490"/>
      <c r="AG9" s="491"/>
      <c r="AH9" s="489">
        <f>'利用児童数実績表 (3クラス用)'!AA32</f>
        <v>0</v>
      </c>
      <c r="AI9" s="490"/>
      <c r="AJ9" s="491"/>
      <c r="AK9" s="489">
        <f>'利用児童数実績表 (3クラス用)'!AA35</f>
        <v>0</v>
      </c>
      <c r="AL9" s="490"/>
      <c r="AM9" s="491"/>
      <c r="AN9" s="489">
        <f>'利用児童数実績表 (3クラス用)'!AA38</f>
        <v>0</v>
      </c>
      <c r="AO9" s="490"/>
      <c r="AP9" s="491"/>
      <c r="AQ9" s="489">
        <f t="shared" si="0"/>
        <v>0</v>
      </c>
      <c r="AR9" s="490"/>
      <c r="AS9" s="491"/>
      <c r="AT9" s="489">
        <f t="shared" si="1"/>
        <v>0</v>
      </c>
      <c r="AU9" s="490"/>
      <c r="AV9" s="491"/>
    </row>
    <row r="10" spans="1:48" ht="22.5" customHeight="1" x14ac:dyDescent="0.25">
      <c r="B10" s="485" t="s">
        <v>12</v>
      </c>
      <c r="C10" s="486"/>
      <c r="D10" s="486"/>
      <c r="E10" s="486"/>
      <c r="F10" s="487"/>
      <c r="G10" s="476"/>
      <c r="H10" s="477"/>
      <c r="I10" s="478"/>
      <c r="J10" s="476"/>
      <c r="K10" s="477"/>
      <c r="L10" s="478"/>
      <c r="M10" s="476"/>
      <c r="N10" s="477"/>
      <c r="O10" s="478"/>
      <c r="P10" s="476"/>
      <c r="Q10" s="477"/>
      <c r="R10" s="478"/>
      <c r="S10" s="476"/>
      <c r="T10" s="477"/>
      <c r="U10" s="478"/>
      <c r="V10" s="476"/>
      <c r="W10" s="477"/>
      <c r="X10" s="478"/>
      <c r="Y10" s="476"/>
      <c r="Z10" s="477"/>
      <c r="AA10" s="478"/>
      <c r="AB10" s="476"/>
      <c r="AC10" s="477"/>
      <c r="AD10" s="478"/>
      <c r="AE10" s="476"/>
      <c r="AF10" s="477"/>
      <c r="AG10" s="478"/>
      <c r="AH10" s="476"/>
      <c r="AI10" s="477"/>
      <c r="AJ10" s="478"/>
      <c r="AK10" s="476"/>
      <c r="AL10" s="477"/>
      <c r="AM10" s="478"/>
      <c r="AN10" s="476"/>
      <c r="AO10" s="477"/>
      <c r="AP10" s="478"/>
      <c r="AQ10" s="479">
        <f t="shared" si="0"/>
        <v>0</v>
      </c>
      <c r="AR10" s="480"/>
      <c r="AS10" s="481"/>
      <c r="AT10" s="479">
        <f t="shared" si="1"/>
        <v>0</v>
      </c>
      <c r="AU10" s="480"/>
      <c r="AV10" s="481"/>
    </row>
    <row r="11" spans="1:48" ht="22.5" customHeight="1" x14ac:dyDescent="0.25">
      <c r="B11" s="495" t="s">
        <v>158</v>
      </c>
      <c r="C11" s="496"/>
      <c r="D11" s="496"/>
      <c r="E11" s="496"/>
      <c r="F11" s="497"/>
      <c r="G11" s="489">
        <f>'利用児童数実績表 (3クラス用)'!AA6</f>
        <v>0</v>
      </c>
      <c r="H11" s="490"/>
      <c r="I11" s="491"/>
      <c r="J11" s="489">
        <f>'利用児童数実績表 (3クラス用)'!AA9</f>
        <v>0</v>
      </c>
      <c r="K11" s="490"/>
      <c r="L11" s="491"/>
      <c r="M11" s="489">
        <f>'利用児童数実績表 (3クラス用)'!AA12</f>
        <v>0</v>
      </c>
      <c r="N11" s="490"/>
      <c r="O11" s="491"/>
      <c r="P11" s="489">
        <f>'利用児童数実績表 (3クラス用)'!AA15</f>
        <v>0</v>
      </c>
      <c r="Q11" s="490"/>
      <c r="R11" s="491"/>
      <c r="S11" s="489">
        <f>'利用児童数実績表 (3クラス用)'!AA18</f>
        <v>0</v>
      </c>
      <c r="T11" s="490"/>
      <c r="U11" s="491"/>
      <c r="V11" s="489">
        <f>'利用児童数実績表 (3クラス用)'!AA21</f>
        <v>0</v>
      </c>
      <c r="W11" s="490"/>
      <c r="X11" s="491"/>
      <c r="Y11" s="489">
        <f>'利用児童数実績表 (3クラス用)'!AA24</f>
        <v>0</v>
      </c>
      <c r="Z11" s="490"/>
      <c r="AA11" s="491"/>
      <c r="AB11" s="489">
        <f>'利用児童数実績表 (3クラス用)'!AA27</f>
        <v>0</v>
      </c>
      <c r="AC11" s="490"/>
      <c r="AD11" s="491"/>
      <c r="AE11" s="489">
        <f>'利用児童数実績表 (3クラス用)'!AA30</f>
        <v>0</v>
      </c>
      <c r="AF11" s="490"/>
      <c r="AG11" s="491"/>
      <c r="AH11" s="489">
        <f>'利用児童数実績表 (3クラス用)'!AA33</f>
        <v>0</v>
      </c>
      <c r="AI11" s="490"/>
      <c r="AJ11" s="491"/>
      <c r="AK11" s="489">
        <f>'利用児童数実績表 (3クラス用)'!AA36</f>
        <v>0</v>
      </c>
      <c r="AL11" s="490"/>
      <c r="AM11" s="491"/>
      <c r="AN11" s="489">
        <f>'利用児童数実績表 (3クラス用)'!AA39</f>
        <v>0</v>
      </c>
      <c r="AO11" s="490"/>
      <c r="AP11" s="491"/>
      <c r="AQ11" s="489">
        <f t="shared" si="0"/>
        <v>0</v>
      </c>
      <c r="AR11" s="490"/>
      <c r="AS11" s="491"/>
      <c r="AT11" s="489">
        <f t="shared" si="1"/>
        <v>0</v>
      </c>
      <c r="AU11" s="490"/>
      <c r="AV11" s="491"/>
    </row>
    <row r="12" spans="1:48" ht="22.5" customHeight="1" thickBot="1" x14ac:dyDescent="0.3">
      <c r="B12" s="485" t="s">
        <v>12</v>
      </c>
      <c r="C12" s="486"/>
      <c r="D12" s="486"/>
      <c r="E12" s="486"/>
      <c r="F12" s="487"/>
      <c r="G12" s="476"/>
      <c r="H12" s="477"/>
      <c r="I12" s="478"/>
      <c r="J12" s="476"/>
      <c r="K12" s="477"/>
      <c r="L12" s="478"/>
      <c r="M12" s="476"/>
      <c r="N12" s="477"/>
      <c r="O12" s="478"/>
      <c r="P12" s="476"/>
      <c r="Q12" s="477"/>
      <c r="R12" s="478"/>
      <c r="S12" s="476"/>
      <c r="T12" s="477"/>
      <c r="U12" s="478"/>
      <c r="V12" s="476"/>
      <c r="W12" s="477"/>
      <c r="X12" s="478"/>
      <c r="Y12" s="476"/>
      <c r="Z12" s="477"/>
      <c r="AA12" s="478"/>
      <c r="AB12" s="476"/>
      <c r="AC12" s="477"/>
      <c r="AD12" s="478"/>
      <c r="AE12" s="476"/>
      <c r="AF12" s="477"/>
      <c r="AG12" s="478"/>
      <c r="AH12" s="476"/>
      <c r="AI12" s="477"/>
      <c r="AJ12" s="478"/>
      <c r="AK12" s="476"/>
      <c r="AL12" s="477"/>
      <c r="AM12" s="478"/>
      <c r="AN12" s="476"/>
      <c r="AO12" s="477"/>
      <c r="AP12" s="478"/>
      <c r="AQ12" s="479">
        <f t="shared" si="0"/>
        <v>0</v>
      </c>
      <c r="AR12" s="480"/>
      <c r="AS12" s="481"/>
      <c r="AT12" s="479">
        <f t="shared" si="1"/>
        <v>0</v>
      </c>
      <c r="AU12" s="480"/>
      <c r="AV12" s="481"/>
    </row>
    <row r="13" spans="1:48" ht="22.5" customHeight="1" x14ac:dyDescent="0.25">
      <c r="B13" s="482" t="s">
        <v>152</v>
      </c>
      <c r="C13" s="483"/>
      <c r="D13" s="483"/>
      <c r="E13" s="483"/>
      <c r="F13" s="484"/>
      <c r="G13" s="473">
        <f>G7+G9+G11</f>
        <v>0</v>
      </c>
      <c r="H13" s="474"/>
      <c r="I13" s="475"/>
      <c r="J13" s="473">
        <f t="shared" ref="J13:J14" si="2">J7+J9+J11</f>
        <v>0</v>
      </c>
      <c r="K13" s="474"/>
      <c r="L13" s="475"/>
      <c r="M13" s="473">
        <f t="shared" ref="M13:M14" si="3">M7+M9+M11</f>
        <v>0</v>
      </c>
      <c r="N13" s="474"/>
      <c r="O13" s="475"/>
      <c r="P13" s="473">
        <f t="shared" ref="P13:P14" si="4">P7+P9+P11</f>
        <v>0</v>
      </c>
      <c r="Q13" s="474"/>
      <c r="R13" s="475"/>
      <c r="S13" s="473">
        <f t="shared" ref="S13:S14" si="5">S7+S9+S11</f>
        <v>0</v>
      </c>
      <c r="T13" s="474"/>
      <c r="U13" s="475"/>
      <c r="V13" s="473">
        <f t="shared" ref="V13:V14" si="6">V7+V9+V11</f>
        <v>0</v>
      </c>
      <c r="W13" s="474"/>
      <c r="X13" s="475"/>
      <c r="Y13" s="473">
        <f t="shared" ref="Y13:Y14" si="7">Y7+Y9+Y11</f>
        <v>0</v>
      </c>
      <c r="Z13" s="474"/>
      <c r="AA13" s="475"/>
      <c r="AB13" s="473">
        <f t="shared" ref="AB13:AB14" si="8">AB7+AB9+AB11</f>
        <v>0</v>
      </c>
      <c r="AC13" s="474"/>
      <c r="AD13" s="475"/>
      <c r="AE13" s="473">
        <f t="shared" ref="AE13:AE14" si="9">AE7+AE9+AE11</f>
        <v>0</v>
      </c>
      <c r="AF13" s="474"/>
      <c r="AG13" s="475"/>
      <c r="AH13" s="473">
        <f t="shared" ref="AH13:AH14" si="10">AH7+AH9+AH11</f>
        <v>0</v>
      </c>
      <c r="AI13" s="474"/>
      <c r="AJ13" s="475"/>
      <c r="AK13" s="473">
        <f t="shared" ref="AK13:AK14" si="11">AK7+AK9+AK11</f>
        <v>0</v>
      </c>
      <c r="AL13" s="474"/>
      <c r="AM13" s="475"/>
      <c r="AN13" s="473">
        <f t="shared" ref="AN13:AN14" si="12">AN7+AN9+AN11</f>
        <v>0</v>
      </c>
      <c r="AO13" s="474"/>
      <c r="AP13" s="475"/>
      <c r="AQ13" s="473">
        <f>AQ7+AQ9+AQ11</f>
        <v>0</v>
      </c>
      <c r="AR13" s="474"/>
      <c r="AS13" s="475"/>
      <c r="AT13" s="473">
        <f t="shared" ref="AT13:AT14" si="13">AT7+AT9+AT11</f>
        <v>0</v>
      </c>
      <c r="AU13" s="474"/>
      <c r="AV13" s="488"/>
    </row>
    <row r="14" spans="1:48" ht="22.5" customHeight="1" thickBot="1" x14ac:dyDescent="0.3">
      <c r="B14" s="470" t="s">
        <v>12</v>
      </c>
      <c r="C14" s="471"/>
      <c r="D14" s="471"/>
      <c r="E14" s="471"/>
      <c r="F14" s="472"/>
      <c r="G14" s="457">
        <f>G8+G10+G12</f>
        <v>0</v>
      </c>
      <c r="H14" s="458"/>
      <c r="I14" s="469"/>
      <c r="J14" s="457">
        <f t="shared" si="2"/>
        <v>0</v>
      </c>
      <c r="K14" s="458"/>
      <c r="L14" s="469"/>
      <c r="M14" s="457">
        <f t="shared" si="3"/>
        <v>0</v>
      </c>
      <c r="N14" s="458"/>
      <c r="O14" s="469"/>
      <c r="P14" s="457">
        <f t="shared" si="4"/>
        <v>0</v>
      </c>
      <c r="Q14" s="458"/>
      <c r="R14" s="469"/>
      <c r="S14" s="457">
        <f t="shared" si="5"/>
        <v>0</v>
      </c>
      <c r="T14" s="458"/>
      <c r="U14" s="469"/>
      <c r="V14" s="457">
        <f t="shared" si="6"/>
        <v>0</v>
      </c>
      <c r="W14" s="458"/>
      <c r="X14" s="469"/>
      <c r="Y14" s="457">
        <f t="shared" si="7"/>
        <v>0</v>
      </c>
      <c r="Z14" s="458"/>
      <c r="AA14" s="469"/>
      <c r="AB14" s="457">
        <f t="shared" si="8"/>
        <v>0</v>
      </c>
      <c r="AC14" s="458"/>
      <c r="AD14" s="469"/>
      <c r="AE14" s="457">
        <f t="shared" si="9"/>
        <v>0</v>
      </c>
      <c r="AF14" s="458"/>
      <c r="AG14" s="469"/>
      <c r="AH14" s="457">
        <f t="shared" si="10"/>
        <v>0</v>
      </c>
      <c r="AI14" s="458"/>
      <c r="AJ14" s="469"/>
      <c r="AK14" s="457">
        <f t="shared" si="11"/>
        <v>0</v>
      </c>
      <c r="AL14" s="458"/>
      <c r="AM14" s="469"/>
      <c r="AN14" s="457">
        <f t="shared" si="12"/>
        <v>0</v>
      </c>
      <c r="AO14" s="458"/>
      <c r="AP14" s="469"/>
      <c r="AQ14" s="457">
        <f>AQ8+AQ10+AQ12</f>
        <v>0</v>
      </c>
      <c r="AR14" s="458"/>
      <c r="AS14" s="469"/>
      <c r="AT14" s="457">
        <f t="shared" si="13"/>
        <v>0</v>
      </c>
      <c r="AU14" s="458"/>
      <c r="AV14" s="459"/>
    </row>
    <row r="15" spans="1:48" ht="24" customHeight="1" x14ac:dyDescent="0.25">
      <c r="B15" s="460" t="s">
        <v>0</v>
      </c>
      <c r="C15" s="461"/>
      <c r="D15" s="461"/>
      <c r="E15" s="461"/>
      <c r="F15" s="462"/>
      <c r="G15" s="463"/>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5"/>
    </row>
    <row r="16" spans="1:48" ht="9" customHeight="1" x14ac:dyDescent="0.25">
      <c r="A16" s="201"/>
      <c r="B16" s="203"/>
      <c r="C16" s="203"/>
      <c r="D16" s="203"/>
      <c r="E16" s="203"/>
      <c r="F16" s="203"/>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4"/>
      <c r="AK16" s="204"/>
      <c r="AL16" s="204"/>
    </row>
    <row r="17" spans="1:48" ht="18" customHeight="1" x14ac:dyDescent="0.25">
      <c r="A17" s="19" t="s">
        <v>2</v>
      </c>
      <c r="H17" s="20"/>
    </row>
    <row r="18" spans="1:48" ht="23.25" customHeight="1" x14ac:dyDescent="0.25">
      <c r="A18" s="12"/>
      <c r="B18" s="466" t="s">
        <v>150</v>
      </c>
      <c r="C18" s="467"/>
      <c r="D18" s="467"/>
      <c r="E18" s="467"/>
      <c r="F18" s="468"/>
      <c r="G18" s="327" t="s">
        <v>67</v>
      </c>
      <c r="H18" s="328"/>
      <c r="I18" s="328"/>
      <c r="J18" s="328"/>
      <c r="K18" s="328"/>
      <c r="L18" s="328"/>
      <c r="M18" s="328"/>
      <c r="N18" s="328"/>
      <c r="O18" s="328"/>
      <c r="P18" s="327" t="s">
        <v>52</v>
      </c>
      <c r="Q18" s="328"/>
      <c r="R18" s="328"/>
      <c r="S18" s="328"/>
      <c r="T18" s="328"/>
      <c r="U18" s="328"/>
      <c r="V18" s="328"/>
      <c r="W18" s="328"/>
      <c r="X18" s="328"/>
      <c r="Y18" s="327" t="s">
        <v>53</v>
      </c>
      <c r="Z18" s="328"/>
      <c r="AA18" s="328"/>
      <c r="AB18" s="328"/>
      <c r="AC18" s="328"/>
      <c r="AD18" s="328"/>
      <c r="AE18" s="328"/>
      <c r="AF18" s="328"/>
      <c r="AG18" s="328"/>
      <c r="AH18" s="327" t="s">
        <v>54</v>
      </c>
      <c r="AI18" s="328"/>
      <c r="AJ18" s="328"/>
      <c r="AK18" s="328"/>
      <c r="AL18" s="328"/>
      <c r="AM18" s="328"/>
      <c r="AN18" s="328"/>
      <c r="AO18" s="328"/>
      <c r="AP18" s="329"/>
      <c r="AQ18" s="327" t="s">
        <v>4</v>
      </c>
      <c r="AR18" s="328"/>
      <c r="AS18" s="328"/>
      <c r="AT18" s="328"/>
      <c r="AU18" s="328"/>
      <c r="AV18" s="329"/>
    </row>
    <row r="19" spans="1:48" ht="23.25" customHeight="1" x14ac:dyDescent="0.25">
      <c r="A19" s="12"/>
      <c r="B19" s="454" t="s">
        <v>50</v>
      </c>
      <c r="C19" s="455"/>
      <c r="D19" s="455"/>
      <c r="E19" s="455"/>
      <c r="F19" s="456"/>
      <c r="G19" s="346"/>
      <c r="H19" s="347"/>
      <c r="I19" s="347"/>
      <c r="J19" s="345" t="s">
        <v>55</v>
      </c>
      <c r="K19" s="345"/>
      <c r="L19" s="350"/>
      <c r="M19" s="350"/>
      <c r="N19" s="345" t="s">
        <v>56</v>
      </c>
      <c r="O19" s="351"/>
      <c r="P19" s="346"/>
      <c r="Q19" s="347"/>
      <c r="R19" s="347"/>
      <c r="S19" s="345" t="s">
        <v>55</v>
      </c>
      <c r="T19" s="345"/>
      <c r="U19" s="350"/>
      <c r="V19" s="350"/>
      <c r="W19" s="345" t="s">
        <v>56</v>
      </c>
      <c r="X19" s="351"/>
      <c r="Y19" s="346"/>
      <c r="Z19" s="347"/>
      <c r="AA19" s="347"/>
      <c r="AB19" s="345" t="s">
        <v>55</v>
      </c>
      <c r="AC19" s="345"/>
      <c r="AD19" s="350"/>
      <c r="AE19" s="350"/>
      <c r="AF19" s="345" t="s">
        <v>56</v>
      </c>
      <c r="AG19" s="351"/>
      <c r="AH19" s="346"/>
      <c r="AI19" s="347"/>
      <c r="AJ19" s="347"/>
      <c r="AK19" s="345" t="s">
        <v>55</v>
      </c>
      <c r="AL19" s="345"/>
      <c r="AM19" s="350"/>
      <c r="AN19" s="350"/>
      <c r="AO19" s="345" t="s">
        <v>56</v>
      </c>
      <c r="AP19" s="351"/>
      <c r="AQ19" s="373"/>
      <c r="AR19" s="374"/>
      <c r="AS19" s="374"/>
      <c r="AT19" s="374"/>
      <c r="AU19" s="374"/>
      <c r="AV19" s="375"/>
    </row>
    <row r="20" spans="1:48" ht="23.25" customHeight="1" x14ac:dyDescent="0.25">
      <c r="A20" s="12"/>
      <c r="B20" s="454" t="s">
        <v>51</v>
      </c>
      <c r="C20" s="455"/>
      <c r="D20" s="455"/>
      <c r="E20" s="455"/>
      <c r="F20" s="456"/>
      <c r="G20" s="346"/>
      <c r="H20" s="347"/>
      <c r="I20" s="347"/>
      <c r="J20" s="345" t="s">
        <v>55</v>
      </c>
      <c r="K20" s="345"/>
      <c r="L20" s="350"/>
      <c r="M20" s="350"/>
      <c r="N20" s="345" t="s">
        <v>56</v>
      </c>
      <c r="O20" s="351"/>
      <c r="P20" s="346"/>
      <c r="Q20" s="347"/>
      <c r="R20" s="347"/>
      <c r="S20" s="345" t="s">
        <v>55</v>
      </c>
      <c r="T20" s="345"/>
      <c r="U20" s="350"/>
      <c r="V20" s="350"/>
      <c r="W20" s="345" t="s">
        <v>56</v>
      </c>
      <c r="X20" s="351"/>
      <c r="Y20" s="346"/>
      <c r="Z20" s="347"/>
      <c r="AA20" s="347"/>
      <c r="AB20" s="345" t="s">
        <v>55</v>
      </c>
      <c r="AC20" s="345"/>
      <c r="AD20" s="350"/>
      <c r="AE20" s="350"/>
      <c r="AF20" s="345" t="s">
        <v>56</v>
      </c>
      <c r="AG20" s="351"/>
      <c r="AH20" s="346"/>
      <c r="AI20" s="347"/>
      <c r="AJ20" s="347"/>
      <c r="AK20" s="345" t="s">
        <v>55</v>
      </c>
      <c r="AL20" s="345"/>
      <c r="AM20" s="350"/>
      <c r="AN20" s="350"/>
      <c r="AO20" s="345" t="s">
        <v>56</v>
      </c>
      <c r="AP20" s="351"/>
      <c r="AQ20" s="373"/>
      <c r="AR20" s="374"/>
      <c r="AS20" s="374"/>
      <c r="AT20" s="374"/>
      <c r="AU20" s="374"/>
      <c r="AV20" s="375"/>
    </row>
    <row r="21" spans="1:48" ht="23.25" customHeight="1" thickBot="1" x14ac:dyDescent="0.3">
      <c r="A21" s="12"/>
      <c r="B21" s="438" t="s">
        <v>57</v>
      </c>
      <c r="C21" s="439"/>
      <c r="D21" s="439"/>
      <c r="E21" s="439"/>
      <c r="F21" s="440"/>
      <c r="G21" s="546"/>
      <c r="H21" s="396"/>
      <c r="I21" s="396"/>
      <c r="J21" s="396"/>
      <c r="K21" s="396"/>
      <c r="L21" s="396"/>
      <c r="M21" s="396"/>
      <c r="N21" s="547" t="s">
        <v>3</v>
      </c>
      <c r="O21" s="548"/>
      <c r="P21" s="546"/>
      <c r="Q21" s="396"/>
      <c r="R21" s="396"/>
      <c r="S21" s="396"/>
      <c r="T21" s="396"/>
      <c r="U21" s="396"/>
      <c r="V21" s="396"/>
      <c r="W21" s="547" t="s">
        <v>3</v>
      </c>
      <c r="X21" s="548"/>
      <c r="Y21" s="546"/>
      <c r="Z21" s="396"/>
      <c r="AA21" s="396"/>
      <c r="AB21" s="396"/>
      <c r="AC21" s="396"/>
      <c r="AD21" s="396"/>
      <c r="AE21" s="396"/>
      <c r="AF21" s="547" t="s">
        <v>3</v>
      </c>
      <c r="AG21" s="548"/>
      <c r="AH21" s="546"/>
      <c r="AI21" s="396"/>
      <c r="AJ21" s="396"/>
      <c r="AK21" s="396"/>
      <c r="AL21" s="396"/>
      <c r="AM21" s="396"/>
      <c r="AN21" s="396"/>
      <c r="AO21" s="547" t="s">
        <v>3</v>
      </c>
      <c r="AP21" s="548"/>
      <c r="AQ21" s="549">
        <f>SUM(G21,P21,Y21,AH21)</f>
        <v>0</v>
      </c>
      <c r="AR21" s="550"/>
      <c r="AS21" s="550"/>
      <c r="AT21" s="550"/>
      <c r="AU21" s="547" t="s">
        <v>3</v>
      </c>
      <c r="AV21" s="548"/>
    </row>
    <row r="22" spans="1:48" ht="23.25" customHeight="1" thickTop="1" x14ac:dyDescent="0.25">
      <c r="A22" s="12"/>
      <c r="B22" s="540" t="s">
        <v>153</v>
      </c>
      <c r="C22" s="541"/>
      <c r="D22" s="541"/>
      <c r="E22" s="541"/>
      <c r="F22" s="542"/>
      <c r="G22" s="543" t="s">
        <v>67</v>
      </c>
      <c r="H22" s="544"/>
      <c r="I22" s="544"/>
      <c r="J22" s="544"/>
      <c r="K22" s="544"/>
      <c r="L22" s="544"/>
      <c r="M22" s="544"/>
      <c r="N22" s="544"/>
      <c r="O22" s="544"/>
      <c r="P22" s="543" t="s">
        <v>52</v>
      </c>
      <c r="Q22" s="544"/>
      <c r="R22" s="544"/>
      <c r="S22" s="544"/>
      <c r="T22" s="544"/>
      <c r="U22" s="544"/>
      <c r="V22" s="544"/>
      <c r="W22" s="544"/>
      <c r="X22" s="544"/>
      <c r="Y22" s="543" t="s">
        <v>53</v>
      </c>
      <c r="Z22" s="544"/>
      <c r="AA22" s="544"/>
      <c r="AB22" s="544"/>
      <c r="AC22" s="544"/>
      <c r="AD22" s="544"/>
      <c r="AE22" s="544"/>
      <c r="AF22" s="544"/>
      <c r="AG22" s="544"/>
      <c r="AH22" s="543" t="s">
        <v>54</v>
      </c>
      <c r="AI22" s="544"/>
      <c r="AJ22" s="544"/>
      <c r="AK22" s="544"/>
      <c r="AL22" s="544"/>
      <c r="AM22" s="544"/>
      <c r="AN22" s="544"/>
      <c r="AO22" s="544"/>
      <c r="AP22" s="545"/>
      <c r="AQ22" s="543" t="s">
        <v>4</v>
      </c>
      <c r="AR22" s="544"/>
      <c r="AS22" s="544"/>
      <c r="AT22" s="544"/>
      <c r="AU22" s="544"/>
      <c r="AV22" s="545"/>
    </row>
    <row r="23" spans="1:48" ht="23.25" customHeight="1" x14ac:dyDescent="0.25">
      <c r="A23" s="12"/>
      <c r="B23" s="327" t="s">
        <v>50</v>
      </c>
      <c r="C23" s="328"/>
      <c r="D23" s="328"/>
      <c r="E23" s="328"/>
      <c r="F23" s="329"/>
      <c r="G23" s="346"/>
      <c r="H23" s="347"/>
      <c r="I23" s="347"/>
      <c r="J23" s="345" t="s">
        <v>55</v>
      </c>
      <c r="K23" s="345"/>
      <c r="L23" s="350"/>
      <c r="M23" s="350"/>
      <c r="N23" s="345" t="s">
        <v>56</v>
      </c>
      <c r="O23" s="351"/>
      <c r="P23" s="346"/>
      <c r="Q23" s="347"/>
      <c r="R23" s="347"/>
      <c r="S23" s="345" t="s">
        <v>55</v>
      </c>
      <c r="T23" s="345"/>
      <c r="U23" s="350"/>
      <c r="V23" s="350"/>
      <c r="W23" s="345" t="s">
        <v>56</v>
      </c>
      <c r="X23" s="351"/>
      <c r="Y23" s="346"/>
      <c r="Z23" s="347"/>
      <c r="AA23" s="347"/>
      <c r="AB23" s="345" t="s">
        <v>55</v>
      </c>
      <c r="AC23" s="345"/>
      <c r="AD23" s="350"/>
      <c r="AE23" s="350"/>
      <c r="AF23" s="345" t="s">
        <v>56</v>
      </c>
      <c r="AG23" s="351"/>
      <c r="AH23" s="346"/>
      <c r="AI23" s="347"/>
      <c r="AJ23" s="347"/>
      <c r="AK23" s="345" t="s">
        <v>55</v>
      </c>
      <c r="AL23" s="345"/>
      <c r="AM23" s="350"/>
      <c r="AN23" s="350"/>
      <c r="AO23" s="345" t="s">
        <v>56</v>
      </c>
      <c r="AP23" s="351"/>
      <c r="AQ23" s="373"/>
      <c r="AR23" s="374"/>
      <c r="AS23" s="374"/>
      <c r="AT23" s="374"/>
      <c r="AU23" s="374"/>
      <c r="AV23" s="375"/>
    </row>
    <row r="24" spans="1:48" ht="23.25" customHeight="1" x14ac:dyDescent="0.25">
      <c r="A24" s="12"/>
      <c r="B24" s="327" t="s">
        <v>51</v>
      </c>
      <c r="C24" s="328"/>
      <c r="D24" s="328"/>
      <c r="E24" s="328"/>
      <c r="F24" s="329"/>
      <c r="G24" s="346"/>
      <c r="H24" s="347"/>
      <c r="I24" s="347"/>
      <c r="J24" s="345" t="s">
        <v>55</v>
      </c>
      <c r="K24" s="345"/>
      <c r="L24" s="350"/>
      <c r="M24" s="350"/>
      <c r="N24" s="345" t="s">
        <v>56</v>
      </c>
      <c r="O24" s="351"/>
      <c r="P24" s="346"/>
      <c r="Q24" s="347"/>
      <c r="R24" s="347"/>
      <c r="S24" s="345" t="s">
        <v>55</v>
      </c>
      <c r="T24" s="345"/>
      <c r="U24" s="350"/>
      <c r="V24" s="350"/>
      <c r="W24" s="345" t="s">
        <v>56</v>
      </c>
      <c r="X24" s="351"/>
      <c r="Y24" s="346"/>
      <c r="Z24" s="347"/>
      <c r="AA24" s="347"/>
      <c r="AB24" s="345" t="s">
        <v>55</v>
      </c>
      <c r="AC24" s="345"/>
      <c r="AD24" s="350"/>
      <c r="AE24" s="350"/>
      <c r="AF24" s="345" t="s">
        <v>56</v>
      </c>
      <c r="AG24" s="351"/>
      <c r="AH24" s="346"/>
      <c r="AI24" s="347"/>
      <c r="AJ24" s="347"/>
      <c r="AK24" s="345" t="s">
        <v>55</v>
      </c>
      <c r="AL24" s="345"/>
      <c r="AM24" s="350"/>
      <c r="AN24" s="350"/>
      <c r="AO24" s="345" t="s">
        <v>56</v>
      </c>
      <c r="AP24" s="351"/>
      <c r="AQ24" s="373"/>
      <c r="AR24" s="374"/>
      <c r="AS24" s="374"/>
      <c r="AT24" s="374"/>
      <c r="AU24" s="374"/>
      <c r="AV24" s="375"/>
    </row>
    <row r="25" spans="1:48" ht="23.25" customHeight="1" thickBot="1" x14ac:dyDescent="0.3">
      <c r="A25" s="12"/>
      <c r="B25" s="531" t="s">
        <v>57</v>
      </c>
      <c r="C25" s="532"/>
      <c r="D25" s="532"/>
      <c r="E25" s="532"/>
      <c r="F25" s="533"/>
      <c r="G25" s="534"/>
      <c r="H25" s="535"/>
      <c r="I25" s="535"/>
      <c r="J25" s="535"/>
      <c r="K25" s="535"/>
      <c r="L25" s="535"/>
      <c r="M25" s="535"/>
      <c r="N25" s="536" t="s">
        <v>3</v>
      </c>
      <c r="O25" s="537"/>
      <c r="P25" s="534"/>
      <c r="Q25" s="535"/>
      <c r="R25" s="535"/>
      <c r="S25" s="535"/>
      <c r="T25" s="535"/>
      <c r="U25" s="535"/>
      <c r="V25" s="535"/>
      <c r="W25" s="536" t="s">
        <v>3</v>
      </c>
      <c r="X25" s="537"/>
      <c r="Y25" s="534"/>
      <c r="Z25" s="535"/>
      <c r="AA25" s="535"/>
      <c r="AB25" s="535"/>
      <c r="AC25" s="535"/>
      <c r="AD25" s="535"/>
      <c r="AE25" s="535"/>
      <c r="AF25" s="536" t="s">
        <v>3</v>
      </c>
      <c r="AG25" s="537"/>
      <c r="AH25" s="534"/>
      <c r="AI25" s="535"/>
      <c r="AJ25" s="535"/>
      <c r="AK25" s="535"/>
      <c r="AL25" s="535"/>
      <c r="AM25" s="535"/>
      <c r="AN25" s="535"/>
      <c r="AO25" s="536" t="s">
        <v>3</v>
      </c>
      <c r="AP25" s="537"/>
      <c r="AQ25" s="538">
        <f>SUM(G25,P25,Y25,AH25)</f>
        <v>0</v>
      </c>
      <c r="AR25" s="539"/>
      <c r="AS25" s="539"/>
      <c r="AT25" s="539"/>
      <c r="AU25" s="536" t="s">
        <v>3</v>
      </c>
      <c r="AV25" s="537"/>
    </row>
    <row r="26" spans="1:48" ht="23.25" customHeight="1" thickTop="1" x14ac:dyDescent="0.25">
      <c r="B26" s="527" t="s">
        <v>159</v>
      </c>
      <c r="C26" s="528"/>
      <c r="D26" s="528"/>
      <c r="E26" s="528"/>
      <c r="F26" s="529"/>
      <c r="G26" s="530" t="s">
        <v>67</v>
      </c>
      <c r="H26" s="369"/>
      <c r="I26" s="369"/>
      <c r="J26" s="369"/>
      <c r="K26" s="369"/>
      <c r="L26" s="369"/>
      <c r="M26" s="369"/>
      <c r="N26" s="369"/>
      <c r="O26" s="369"/>
      <c r="P26" s="530" t="s">
        <v>52</v>
      </c>
      <c r="Q26" s="369"/>
      <c r="R26" s="369"/>
      <c r="S26" s="369"/>
      <c r="T26" s="369"/>
      <c r="U26" s="369"/>
      <c r="V26" s="369"/>
      <c r="W26" s="369"/>
      <c r="X26" s="369"/>
      <c r="Y26" s="530" t="s">
        <v>53</v>
      </c>
      <c r="Z26" s="369"/>
      <c r="AA26" s="369"/>
      <c r="AB26" s="369"/>
      <c r="AC26" s="369"/>
      <c r="AD26" s="369"/>
      <c r="AE26" s="369"/>
      <c r="AF26" s="369"/>
      <c r="AG26" s="369"/>
      <c r="AH26" s="530" t="s">
        <v>54</v>
      </c>
      <c r="AI26" s="369"/>
      <c r="AJ26" s="369"/>
      <c r="AK26" s="369"/>
      <c r="AL26" s="369"/>
      <c r="AM26" s="369"/>
      <c r="AN26" s="369"/>
      <c r="AO26" s="369"/>
      <c r="AP26" s="370"/>
      <c r="AQ26" s="530" t="s">
        <v>4</v>
      </c>
      <c r="AR26" s="369"/>
      <c r="AS26" s="369"/>
      <c r="AT26" s="369"/>
      <c r="AU26" s="369"/>
      <c r="AV26" s="370"/>
    </row>
    <row r="27" spans="1:48" ht="23.25" customHeight="1" x14ac:dyDescent="0.25">
      <c r="B27" s="327" t="s">
        <v>50</v>
      </c>
      <c r="C27" s="328"/>
      <c r="D27" s="328"/>
      <c r="E27" s="328"/>
      <c r="F27" s="329"/>
      <c r="G27" s="346"/>
      <c r="H27" s="347"/>
      <c r="I27" s="347"/>
      <c r="J27" s="345" t="s">
        <v>55</v>
      </c>
      <c r="K27" s="345"/>
      <c r="L27" s="350"/>
      <c r="M27" s="350"/>
      <c r="N27" s="345" t="s">
        <v>56</v>
      </c>
      <c r="O27" s="351"/>
      <c r="P27" s="346"/>
      <c r="Q27" s="347"/>
      <c r="R27" s="347"/>
      <c r="S27" s="345" t="s">
        <v>55</v>
      </c>
      <c r="T27" s="345"/>
      <c r="U27" s="350"/>
      <c r="V27" s="350"/>
      <c r="W27" s="345" t="s">
        <v>56</v>
      </c>
      <c r="X27" s="351"/>
      <c r="Y27" s="346"/>
      <c r="Z27" s="347"/>
      <c r="AA27" s="347"/>
      <c r="AB27" s="345" t="s">
        <v>55</v>
      </c>
      <c r="AC27" s="345"/>
      <c r="AD27" s="350"/>
      <c r="AE27" s="350"/>
      <c r="AF27" s="345" t="s">
        <v>56</v>
      </c>
      <c r="AG27" s="351"/>
      <c r="AH27" s="346"/>
      <c r="AI27" s="347"/>
      <c r="AJ27" s="347"/>
      <c r="AK27" s="345" t="s">
        <v>55</v>
      </c>
      <c r="AL27" s="345"/>
      <c r="AM27" s="350"/>
      <c r="AN27" s="350"/>
      <c r="AO27" s="345" t="s">
        <v>56</v>
      </c>
      <c r="AP27" s="351"/>
      <c r="AQ27" s="373"/>
      <c r="AR27" s="374"/>
      <c r="AS27" s="374"/>
      <c r="AT27" s="374"/>
      <c r="AU27" s="374"/>
      <c r="AV27" s="375"/>
    </row>
    <row r="28" spans="1:48" ht="23.25" customHeight="1" x14ac:dyDescent="0.25">
      <c r="B28" s="327" t="s">
        <v>51</v>
      </c>
      <c r="C28" s="328"/>
      <c r="D28" s="328"/>
      <c r="E28" s="328"/>
      <c r="F28" s="329"/>
      <c r="G28" s="346"/>
      <c r="H28" s="347"/>
      <c r="I28" s="347"/>
      <c r="J28" s="345" t="s">
        <v>55</v>
      </c>
      <c r="K28" s="345"/>
      <c r="L28" s="350"/>
      <c r="M28" s="350"/>
      <c r="N28" s="345" t="s">
        <v>56</v>
      </c>
      <c r="O28" s="351"/>
      <c r="P28" s="346"/>
      <c r="Q28" s="347"/>
      <c r="R28" s="347"/>
      <c r="S28" s="345" t="s">
        <v>55</v>
      </c>
      <c r="T28" s="345"/>
      <c r="U28" s="350"/>
      <c r="V28" s="350"/>
      <c r="W28" s="345" t="s">
        <v>56</v>
      </c>
      <c r="X28" s="351"/>
      <c r="Y28" s="346"/>
      <c r="Z28" s="347"/>
      <c r="AA28" s="347"/>
      <c r="AB28" s="345" t="s">
        <v>55</v>
      </c>
      <c r="AC28" s="345"/>
      <c r="AD28" s="350"/>
      <c r="AE28" s="350"/>
      <c r="AF28" s="345" t="s">
        <v>56</v>
      </c>
      <c r="AG28" s="351"/>
      <c r="AH28" s="346"/>
      <c r="AI28" s="347"/>
      <c r="AJ28" s="347"/>
      <c r="AK28" s="345" t="s">
        <v>55</v>
      </c>
      <c r="AL28" s="345"/>
      <c r="AM28" s="350"/>
      <c r="AN28" s="350"/>
      <c r="AO28" s="345" t="s">
        <v>56</v>
      </c>
      <c r="AP28" s="351"/>
      <c r="AQ28" s="373"/>
      <c r="AR28" s="374"/>
      <c r="AS28" s="374"/>
      <c r="AT28" s="374"/>
      <c r="AU28" s="374"/>
      <c r="AV28" s="375"/>
    </row>
    <row r="29" spans="1:48" ht="23.25" customHeight="1" x14ac:dyDescent="0.25">
      <c r="B29" s="327" t="s">
        <v>57</v>
      </c>
      <c r="C29" s="328"/>
      <c r="D29" s="328"/>
      <c r="E29" s="328"/>
      <c r="F29" s="329"/>
      <c r="G29" s="346"/>
      <c r="H29" s="347"/>
      <c r="I29" s="347"/>
      <c r="J29" s="347"/>
      <c r="K29" s="347"/>
      <c r="L29" s="347"/>
      <c r="M29" s="347"/>
      <c r="N29" s="325" t="s">
        <v>3</v>
      </c>
      <c r="O29" s="326"/>
      <c r="P29" s="346"/>
      <c r="Q29" s="347"/>
      <c r="R29" s="347"/>
      <c r="S29" s="347"/>
      <c r="T29" s="347"/>
      <c r="U29" s="347"/>
      <c r="V29" s="347"/>
      <c r="W29" s="325" t="s">
        <v>3</v>
      </c>
      <c r="X29" s="326"/>
      <c r="Y29" s="346"/>
      <c r="Z29" s="347"/>
      <c r="AA29" s="347"/>
      <c r="AB29" s="347"/>
      <c r="AC29" s="347"/>
      <c r="AD29" s="347"/>
      <c r="AE29" s="347"/>
      <c r="AF29" s="325" t="s">
        <v>3</v>
      </c>
      <c r="AG29" s="326"/>
      <c r="AH29" s="346"/>
      <c r="AI29" s="347"/>
      <c r="AJ29" s="347"/>
      <c r="AK29" s="347"/>
      <c r="AL29" s="347"/>
      <c r="AM29" s="347"/>
      <c r="AN29" s="347"/>
      <c r="AO29" s="325" t="s">
        <v>3</v>
      </c>
      <c r="AP29" s="326"/>
      <c r="AQ29" s="449">
        <f>SUM(G29,P29,Y29,AH29)</f>
        <v>0</v>
      </c>
      <c r="AR29" s="450"/>
      <c r="AS29" s="450"/>
      <c r="AT29" s="450"/>
      <c r="AU29" s="325" t="s">
        <v>3</v>
      </c>
      <c r="AV29" s="326"/>
    </row>
    <row r="30" spans="1:48" ht="17.25" customHeight="1" x14ac:dyDescent="0.25">
      <c r="B30" s="371" t="s">
        <v>79</v>
      </c>
      <c r="C30" s="372"/>
      <c r="D30" s="372"/>
      <c r="E30" s="372"/>
      <c r="F30" s="372"/>
      <c r="G30" s="372"/>
      <c r="H30" s="372"/>
      <c r="I30" s="372"/>
      <c r="J30" s="372"/>
      <c r="K30" s="372"/>
      <c r="L30" s="372"/>
      <c r="M30" s="192" t="s">
        <v>61</v>
      </c>
      <c r="N30" s="386"/>
      <c r="O30" s="386"/>
      <c r="P30" s="386"/>
      <c r="Q30" s="386"/>
      <c r="R30" s="386"/>
      <c r="S30" s="386"/>
      <c r="T30" s="386"/>
      <c r="U30" s="386"/>
      <c r="V30" s="386"/>
      <c r="W30" s="192" t="s">
        <v>62</v>
      </c>
      <c r="X30" s="2" t="s">
        <v>80</v>
      </c>
      <c r="Y30" s="192" t="s">
        <v>61</v>
      </c>
      <c r="Z30" s="386"/>
      <c r="AA30" s="386"/>
      <c r="AB30" s="386"/>
      <c r="AC30" s="386"/>
      <c r="AD30" s="386"/>
      <c r="AE30" s="386"/>
      <c r="AF30" s="386"/>
      <c r="AG30" s="386"/>
      <c r="AH30" s="386"/>
      <c r="AI30" s="192" t="s">
        <v>62</v>
      </c>
      <c r="AJ30" s="192" t="s">
        <v>80</v>
      </c>
      <c r="AK30" s="192" t="s">
        <v>61</v>
      </c>
      <c r="AL30" s="386"/>
      <c r="AM30" s="386"/>
      <c r="AN30" s="386"/>
      <c r="AO30" s="386"/>
      <c r="AP30" s="386"/>
      <c r="AQ30" s="386"/>
      <c r="AR30" s="386"/>
      <c r="AS30" s="386"/>
      <c r="AT30" s="386"/>
      <c r="AU30" s="192" t="s">
        <v>62</v>
      </c>
      <c r="AV30" s="38"/>
    </row>
    <row r="31" spans="1:48" ht="17.25" customHeight="1" x14ac:dyDescent="0.25">
      <c r="B31" s="378" t="s">
        <v>81</v>
      </c>
      <c r="C31" s="447"/>
      <c r="D31" s="447"/>
      <c r="E31" s="447"/>
      <c r="F31" s="447"/>
      <c r="G31" s="447"/>
      <c r="H31" s="447"/>
      <c r="I31" s="447"/>
      <c r="J31" s="447"/>
      <c r="K31" s="447"/>
      <c r="L31" s="204" t="s">
        <v>61</v>
      </c>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204" t="s">
        <v>62</v>
      </c>
      <c r="AV31" s="39"/>
    </row>
    <row r="32" spans="1:48" ht="17.25" customHeight="1" x14ac:dyDescent="0.25">
      <c r="B32" s="390" t="s">
        <v>82</v>
      </c>
      <c r="C32" s="391"/>
      <c r="D32" s="391"/>
      <c r="E32" s="391"/>
      <c r="F32" s="391"/>
      <c r="G32" s="391"/>
      <c r="H32" s="391"/>
      <c r="I32" s="391"/>
      <c r="J32" s="391"/>
      <c r="K32" s="391"/>
      <c r="L32" s="391"/>
      <c r="M32" s="391"/>
      <c r="N32" s="391"/>
      <c r="O32" s="190" t="s">
        <v>61</v>
      </c>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190" t="s">
        <v>62</v>
      </c>
      <c r="AV32" s="40"/>
    </row>
    <row r="33" spans="1:48" ht="15.75" customHeight="1" x14ac:dyDescent="0.25">
      <c r="B33" s="437" t="s">
        <v>76</v>
      </c>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row>
    <row r="34" spans="1:48" ht="15.75" customHeight="1" x14ac:dyDescent="0.25">
      <c r="B34" s="437" t="s">
        <v>25</v>
      </c>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row>
    <row r="35" spans="1:48" ht="6.75" customHeight="1" x14ac:dyDescent="0.25">
      <c r="A35" s="26"/>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row>
    <row r="36" spans="1:48" ht="23.25" customHeight="1" x14ac:dyDescent="0.25">
      <c r="A36" s="19" t="s">
        <v>5</v>
      </c>
      <c r="V36" s="23"/>
    </row>
    <row r="37" spans="1:48" ht="23.25" customHeight="1" x14ac:dyDescent="0.25">
      <c r="B37" s="438" t="s">
        <v>154</v>
      </c>
      <c r="C37" s="439"/>
      <c r="D37" s="439"/>
      <c r="E37" s="440"/>
      <c r="F37" s="9" t="s">
        <v>6</v>
      </c>
      <c r="G37" s="7"/>
      <c r="H37" s="7"/>
      <c r="I37" s="7"/>
      <c r="J37" s="7"/>
      <c r="K37" s="7"/>
      <c r="L37" s="7"/>
      <c r="M37" s="7"/>
      <c r="N37" s="7"/>
      <c r="O37" s="7"/>
      <c r="P37" s="191"/>
      <c r="Q37" s="347"/>
      <c r="R37" s="347"/>
      <c r="S37" s="7" t="s">
        <v>1</v>
      </c>
      <c r="T37" s="7" t="s">
        <v>8</v>
      </c>
      <c r="U37" s="7"/>
      <c r="V37" s="7"/>
      <c r="W37" s="7"/>
      <c r="X37" s="7"/>
      <c r="Y37" s="191"/>
      <c r="Z37" s="347"/>
      <c r="AA37" s="347"/>
      <c r="AB37" s="7" t="s">
        <v>1</v>
      </c>
      <c r="AC37" s="7" t="s">
        <v>9</v>
      </c>
      <c r="AD37" s="7"/>
      <c r="AE37" s="7"/>
      <c r="AF37" s="191"/>
      <c r="AG37" s="347"/>
      <c r="AH37" s="347"/>
      <c r="AI37" s="7" t="s">
        <v>10</v>
      </c>
      <c r="AJ37" s="7"/>
      <c r="AK37" s="7"/>
      <c r="AL37" s="7"/>
      <c r="AM37" s="7"/>
      <c r="AN37" s="7"/>
      <c r="AO37" s="7"/>
      <c r="AP37" s="7"/>
      <c r="AQ37" s="7"/>
      <c r="AR37" s="7"/>
      <c r="AS37" s="7"/>
      <c r="AT37" s="7"/>
      <c r="AU37" s="7"/>
      <c r="AV37" s="8"/>
    </row>
    <row r="38" spans="1:48" ht="23.25" customHeight="1" x14ac:dyDescent="0.25">
      <c r="B38" s="441"/>
      <c r="C38" s="442"/>
      <c r="D38" s="442"/>
      <c r="E38" s="443"/>
      <c r="F38" s="9" t="s">
        <v>7</v>
      </c>
      <c r="G38" s="7"/>
      <c r="H38" s="7"/>
      <c r="I38" s="7"/>
      <c r="J38" s="7"/>
      <c r="K38" s="7"/>
      <c r="L38" s="7"/>
      <c r="M38" s="7"/>
      <c r="N38" s="7"/>
      <c r="O38" s="7"/>
      <c r="P38" s="191"/>
      <c r="Q38" s="347"/>
      <c r="R38" s="347"/>
      <c r="S38" s="7" t="s">
        <v>1</v>
      </c>
      <c r="T38" s="7" t="s">
        <v>8</v>
      </c>
      <c r="U38" s="7"/>
      <c r="V38" s="7"/>
      <c r="W38" s="7"/>
      <c r="X38" s="7"/>
      <c r="Y38" s="191"/>
      <c r="Z38" s="347"/>
      <c r="AA38" s="347"/>
      <c r="AB38" s="7" t="s">
        <v>1</v>
      </c>
      <c r="AC38" s="7" t="s">
        <v>9</v>
      </c>
      <c r="AD38" s="7"/>
      <c r="AE38" s="7"/>
      <c r="AF38" s="191"/>
      <c r="AG38" s="347"/>
      <c r="AH38" s="347"/>
      <c r="AI38" s="7" t="s">
        <v>10</v>
      </c>
      <c r="AJ38" s="7"/>
      <c r="AK38" s="7"/>
      <c r="AL38" s="7"/>
      <c r="AM38" s="7"/>
      <c r="AN38" s="7"/>
      <c r="AO38" s="7"/>
      <c r="AP38" s="7"/>
      <c r="AQ38" s="7"/>
      <c r="AR38" s="7"/>
      <c r="AS38" s="7"/>
      <c r="AT38" s="7"/>
      <c r="AU38" s="7"/>
      <c r="AV38" s="8"/>
    </row>
    <row r="39" spans="1:48" ht="24" customHeight="1" x14ac:dyDescent="0.25">
      <c r="B39" s="444"/>
      <c r="C39" s="445"/>
      <c r="D39" s="445"/>
      <c r="E39" s="446"/>
      <c r="F39" s="9" t="s">
        <v>16</v>
      </c>
      <c r="G39" s="7"/>
      <c r="H39" s="7"/>
      <c r="I39" s="7"/>
      <c r="J39" s="7" t="s">
        <v>61</v>
      </c>
      <c r="K39" s="348"/>
      <c r="L39" s="348"/>
      <c r="M39" s="348"/>
      <c r="N39" s="348"/>
      <c r="O39" s="7" t="s">
        <v>62</v>
      </c>
      <c r="P39" s="191"/>
      <c r="Q39" s="348"/>
      <c r="R39" s="348"/>
      <c r="S39" s="7" t="s">
        <v>1</v>
      </c>
      <c r="T39" s="7" t="s">
        <v>8</v>
      </c>
      <c r="U39" s="7"/>
      <c r="V39" s="7"/>
      <c r="W39" s="7"/>
      <c r="X39" s="7"/>
      <c r="Y39" s="191"/>
      <c r="Z39" s="348"/>
      <c r="AA39" s="348"/>
      <c r="AB39" s="7" t="s">
        <v>1</v>
      </c>
      <c r="AC39" s="7" t="s">
        <v>9</v>
      </c>
      <c r="AD39" s="7"/>
      <c r="AE39" s="7"/>
      <c r="AF39" s="191"/>
      <c r="AG39" s="348"/>
      <c r="AH39" s="348"/>
      <c r="AI39" s="7" t="s">
        <v>10</v>
      </c>
      <c r="AJ39" s="7"/>
      <c r="AK39" s="7"/>
      <c r="AL39" s="7"/>
      <c r="AM39" s="7"/>
      <c r="AN39" s="7"/>
      <c r="AO39" s="7"/>
      <c r="AP39" s="7"/>
      <c r="AQ39" s="7"/>
      <c r="AR39" s="7"/>
      <c r="AS39" s="7"/>
      <c r="AT39" s="7"/>
      <c r="AU39" s="7"/>
      <c r="AV39" s="8"/>
    </row>
    <row r="40" spans="1:48" ht="6.75" customHeight="1" x14ac:dyDescent="0.25">
      <c r="B40" s="206"/>
      <c r="C40" s="206"/>
      <c r="D40" s="206"/>
      <c r="E40" s="206"/>
      <c r="F40" s="7"/>
      <c r="G40" s="7"/>
      <c r="H40" s="7"/>
      <c r="I40" s="7"/>
      <c r="J40" s="7"/>
      <c r="K40" s="191"/>
      <c r="L40" s="191"/>
      <c r="M40" s="191"/>
      <c r="N40" s="191"/>
      <c r="O40" s="7"/>
      <c r="P40" s="191"/>
      <c r="Q40" s="191"/>
      <c r="R40" s="191"/>
      <c r="S40" s="7"/>
      <c r="T40" s="7"/>
      <c r="U40" s="7"/>
      <c r="V40" s="7"/>
      <c r="W40" s="7"/>
      <c r="X40" s="7"/>
      <c r="Y40" s="191"/>
      <c r="Z40" s="191"/>
      <c r="AA40" s="191"/>
      <c r="AB40" s="7"/>
      <c r="AC40" s="7"/>
      <c r="AD40" s="7"/>
      <c r="AE40" s="7"/>
      <c r="AF40" s="191"/>
      <c r="AG40" s="191"/>
      <c r="AH40" s="191"/>
      <c r="AI40" s="7"/>
      <c r="AJ40" s="7"/>
      <c r="AK40" s="7"/>
      <c r="AL40" s="7"/>
      <c r="AM40" s="7"/>
      <c r="AN40" s="7"/>
      <c r="AO40" s="7"/>
      <c r="AP40" s="7"/>
      <c r="AQ40" s="7"/>
      <c r="AR40" s="7"/>
      <c r="AS40" s="7"/>
      <c r="AT40" s="7"/>
      <c r="AU40" s="7"/>
      <c r="AV40" s="7"/>
    </row>
    <row r="41" spans="1:48" ht="23.25" customHeight="1" x14ac:dyDescent="0.25">
      <c r="B41" s="438" t="s">
        <v>153</v>
      </c>
      <c r="C41" s="439"/>
      <c r="D41" s="439"/>
      <c r="E41" s="440"/>
      <c r="F41" s="9" t="s">
        <v>6</v>
      </c>
      <c r="G41" s="7"/>
      <c r="H41" s="7"/>
      <c r="I41" s="7"/>
      <c r="J41" s="7"/>
      <c r="K41" s="7"/>
      <c r="L41" s="7"/>
      <c r="M41" s="7"/>
      <c r="N41" s="7"/>
      <c r="O41" s="7"/>
      <c r="P41" s="191"/>
      <c r="Q41" s="347"/>
      <c r="R41" s="347"/>
      <c r="S41" s="7" t="s">
        <v>1</v>
      </c>
      <c r="T41" s="7" t="s">
        <v>8</v>
      </c>
      <c r="U41" s="7"/>
      <c r="V41" s="7"/>
      <c r="W41" s="7"/>
      <c r="X41" s="7"/>
      <c r="Y41" s="191"/>
      <c r="Z41" s="347"/>
      <c r="AA41" s="347"/>
      <c r="AB41" s="7" t="s">
        <v>1</v>
      </c>
      <c r="AC41" s="7" t="s">
        <v>9</v>
      </c>
      <c r="AD41" s="7"/>
      <c r="AE41" s="7"/>
      <c r="AF41" s="191"/>
      <c r="AG41" s="347"/>
      <c r="AH41" s="347"/>
      <c r="AI41" s="7" t="s">
        <v>10</v>
      </c>
      <c r="AJ41" s="7"/>
      <c r="AK41" s="7"/>
      <c r="AL41" s="7"/>
      <c r="AM41" s="7"/>
      <c r="AN41" s="7"/>
      <c r="AO41" s="7"/>
      <c r="AP41" s="7"/>
      <c r="AQ41" s="7"/>
      <c r="AR41" s="7"/>
      <c r="AS41" s="7"/>
      <c r="AT41" s="7"/>
      <c r="AU41" s="7"/>
      <c r="AV41" s="8"/>
    </row>
    <row r="42" spans="1:48" ht="23.25" customHeight="1" x14ac:dyDescent="0.25">
      <c r="B42" s="441"/>
      <c r="C42" s="442"/>
      <c r="D42" s="442"/>
      <c r="E42" s="443"/>
      <c r="F42" s="9" t="s">
        <v>7</v>
      </c>
      <c r="G42" s="7"/>
      <c r="H42" s="7"/>
      <c r="I42" s="7"/>
      <c r="J42" s="7"/>
      <c r="K42" s="7"/>
      <c r="L42" s="7"/>
      <c r="M42" s="7"/>
      <c r="N42" s="7"/>
      <c r="O42" s="7"/>
      <c r="P42" s="191"/>
      <c r="Q42" s="347"/>
      <c r="R42" s="347"/>
      <c r="S42" s="7" t="s">
        <v>1</v>
      </c>
      <c r="T42" s="7" t="s">
        <v>8</v>
      </c>
      <c r="U42" s="7"/>
      <c r="V42" s="7"/>
      <c r="W42" s="7"/>
      <c r="X42" s="7"/>
      <c r="Y42" s="191"/>
      <c r="Z42" s="347"/>
      <c r="AA42" s="347"/>
      <c r="AB42" s="7" t="s">
        <v>1</v>
      </c>
      <c r="AC42" s="7" t="s">
        <v>9</v>
      </c>
      <c r="AD42" s="7"/>
      <c r="AE42" s="7"/>
      <c r="AF42" s="191"/>
      <c r="AG42" s="347"/>
      <c r="AH42" s="347"/>
      <c r="AI42" s="7" t="s">
        <v>10</v>
      </c>
      <c r="AJ42" s="7"/>
      <c r="AK42" s="7"/>
      <c r="AL42" s="7"/>
      <c r="AM42" s="7"/>
      <c r="AN42" s="7"/>
      <c r="AO42" s="7"/>
      <c r="AP42" s="7"/>
      <c r="AQ42" s="7"/>
      <c r="AR42" s="7"/>
      <c r="AS42" s="7"/>
      <c r="AT42" s="7"/>
      <c r="AU42" s="7"/>
      <c r="AV42" s="8"/>
    </row>
    <row r="43" spans="1:48" ht="24" customHeight="1" x14ac:dyDescent="0.25">
      <c r="B43" s="444"/>
      <c r="C43" s="445"/>
      <c r="D43" s="445"/>
      <c r="E43" s="446"/>
      <c r="F43" s="9" t="s">
        <v>16</v>
      </c>
      <c r="G43" s="7"/>
      <c r="H43" s="7"/>
      <c r="I43" s="7"/>
      <c r="J43" s="7" t="s">
        <v>61</v>
      </c>
      <c r="K43" s="348"/>
      <c r="L43" s="348"/>
      <c r="M43" s="348"/>
      <c r="N43" s="348"/>
      <c r="O43" s="7" t="s">
        <v>62</v>
      </c>
      <c r="P43" s="191"/>
      <c r="Q43" s="348"/>
      <c r="R43" s="348"/>
      <c r="S43" s="7" t="s">
        <v>1</v>
      </c>
      <c r="T43" s="7" t="s">
        <v>8</v>
      </c>
      <c r="U43" s="7"/>
      <c r="V43" s="7"/>
      <c r="W43" s="7"/>
      <c r="X43" s="7"/>
      <c r="Y43" s="191"/>
      <c r="Z43" s="348"/>
      <c r="AA43" s="348"/>
      <c r="AB43" s="7" t="s">
        <v>1</v>
      </c>
      <c r="AC43" s="7" t="s">
        <v>9</v>
      </c>
      <c r="AD43" s="7"/>
      <c r="AE43" s="7"/>
      <c r="AF43" s="191"/>
      <c r="AG43" s="348"/>
      <c r="AH43" s="348"/>
      <c r="AI43" s="7" t="s">
        <v>10</v>
      </c>
      <c r="AJ43" s="7"/>
      <c r="AK43" s="7"/>
      <c r="AL43" s="7"/>
      <c r="AM43" s="7"/>
      <c r="AN43" s="7"/>
      <c r="AO43" s="7"/>
      <c r="AP43" s="7"/>
      <c r="AQ43" s="7"/>
      <c r="AR43" s="7"/>
      <c r="AS43" s="7"/>
      <c r="AT43" s="7"/>
      <c r="AU43" s="7"/>
      <c r="AV43" s="8"/>
    </row>
    <row r="44" spans="1:48" ht="6.75" customHeight="1" x14ac:dyDescent="0.25">
      <c r="B44" s="206"/>
      <c r="C44" s="206"/>
      <c r="D44" s="206"/>
      <c r="E44" s="206"/>
      <c r="F44" s="7"/>
      <c r="G44" s="7"/>
      <c r="H44" s="7"/>
      <c r="I44" s="7"/>
      <c r="J44" s="7"/>
      <c r="K44" s="191"/>
      <c r="L44" s="191"/>
      <c r="M44" s="191"/>
      <c r="N44" s="191"/>
      <c r="O44" s="7"/>
      <c r="P44" s="191"/>
      <c r="Q44" s="191"/>
      <c r="R44" s="191"/>
      <c r="S44" s="7"/>
      <c r="T44" s="7"/>
      <c r="U44" s="7"/>
      <c r="V44" s="7"/>
      <c r="W44" s="7"/>
      <c r="X44" s="7"/>
      <c r="Y44" s="191"/>
      <c r="Z44" s="191"/>
      <c r="AA44" s="191"/>
      <c r="AB44" s="7"/>
      <c r="AC44" s="7"/>
      <c r="AD44" s="7"/>
      <c r="AE44" s="7"/>
      <c r="AF44" s="191"/>
      <c r="AG44" s="191"/>
      <c r="AH44" s="191"/>
      <c r="AI44" s="7"/>
      <c r="AJ44" s="7"/>
      <c r="AK44" s="7"/>
      <c r="AL44" s="7"/>
      <c r="AM44" s="7"/>
      <c r="AN44" s="7"/>
      <c r="AO44" s="7"/>
      <c r="AP44" s="7"/>
      <c r="AQ44" s="7"/>
      <c r="AR44" s="7"/>
      <c r="AS44" s="7"/>
      <c r="AT44" s="7"/>
      <c r="AU44" s="7"/>
      <c r="AV44" s="7"/>
    </row>
    <row r="45" spans="1:48" ht="24" customHeight="1" x14ac:dyDescent="0.25">
      <c r="B45" s="438" t="s">
        <v>159</v>
      </c>
      <c r="C45" s="439"/>
      <c r="D45" s="439"/>
      <c r="E45" s="440"/>
      <c r="F45" s="9" t="s">
        <v>6</v>
      </c>
      <c r="G45" s="7"/>
      <c r="H45" s="7"/>
      <c r="I45" s="7"/>
      <c r="J45" s="7"/>
      <c r="K45" s="7"/>
      <c r="L45" s="7"/>
      <c r="M45" s="7"/>
      <c r="N45" s="7"/>
      <c r="O45" s="7"/>
      <c r="P45" s="191"/>
      <c r="Q45" s="347"/>
      <c r="R45" s="347"/>
      <c r="S45" s="7" t="s">
        <v>1</v>
      </c>
      <c r="T45" s="7" t="s">
        <v>8</v>
      </c>
      <c r="U45" s="7"/>
      <c r="V45" s="7"/>
      <c r="W45" s="7"/>
      <c r="X45" s="7"/>
      <c r="Y45" s="191"/>
      <c r="Z45" s="347"/>
      <c r="AA45" s="347"/>
      <c r="AB45" s="7" t="s">
        <v>1</v>
      </c>
      <c r="AC45" s="7" t="s">
        <v>9</v>
      </c>
      <c r="AD45" s="7"/>
      <c r="AE45" s="7"/>
      <c r="AF45" s="191"/>
      <c r="AG45" s="347"/>
      <c r="AH45" s="347"/>
      <c r="AI45" s="7" t="s">
        <v>10</v>
      </c>
      <c r="AJ45" s="7"/>
      <c r="AK45" s="7"/>
      <c r="AL45" s="7"/>
      <c r="AM45" s="7"/>
      <c r="AN45" s="7"/>
      <c r="AO45" s="7"/>
      <c r="AP45" s="7"/>
      <c r="AQ45" s="7"/>
      <c r="AR45" s="7"/>
      <c r="AS45" s="7"/>
      <c r="AT45" s="7"/>
      <c r="AU45" s="7"/>
      <c r="AV45" s="8"/>
    </row>
    <row r="46" spans="1:48" ht="24" customHeight="1" x14ac:dyDescent="0.25">
      <c r="B46" s="441"/>
      <c r="C46" s="442"/>
      <c r="D46" s="442"/>
      <c r="E46" s="443"/>
      <c r="F46" s="9" t="s">
        <v>7</v>
      </c>
      <c r="G46" s="7"/>
      <c r="H46" s="7"/>
      <c r="I46" s="7"/>
      <c r="J46" s="7"/>
      <c r="K46" s="7"/>
      <c r="L46" s="7"/>
      <c r="M46" s="7"/>
      <c r="N46" s="7"/>
      <c r="O46" s="7"/>
      <c r="P46" s="191"/>
      <c r="Q46" s="347"/>
      <c r="R46" s="347"/>
      <c r="S46" s="7" t="s">
        <v>1</v>
      </c>
      <c r="T46" s="7" t="s">
        <v>8</v>
      </c>
      <c r="U46" s="7"/>
      <c r="V46" s="7"/>
      <c r="W46" s="7"/>
      <c r="X46" s="7"/>
      <c r="Y46" s="191"/>
      <c r="Z46" s="347"/>
      <c r="AA46" s="347"/>
      <c r="AB46" s="7" t="s">
        <v>1</v>
      </c>
      <c r="AC46" s="7" t="s">
        <v>9</v>
      </c>
      <c r="AD46" s="7"/>
      <c r="AE46" s="7"/>
      <c r="AF46" s="191"/>
      <c r="AG46" s="347"/>
      <c r="AH46" s="347"/>
      <c r="AI46" s="7" t="s">
        <v>10</v>
      </c>
      <c r="AJ46" s="7"/>
      <c r="AK46" s="7"/>
      <c r="AL46" s="7"/>
      <c r="AM46" s="7"/>
      <c r="AN46" s="7"/>
      <c r="AO46" s="7"/>
      <c r="AP46" s="7"/>
      <c r="AQ46" s="7"/>
      <c r="AR46" s="7"/>
      <c r="AS46" s="7"/>
      <c r="AT46" s="7"/>
      <c r="AU46" s="7"/>
      <c r="AV46" s="8"/>
    </row>
    <row r="47" spans="1:48" ht="24" customHeight="1" x14ac:dyDescent="0.25">
      <c r="B47" s="444"/>
      <c r="C47" s="445"/>
      <c r="D47" s="445"/>
      <c r="E47" s="446"/>
      <c r="F47" s="9" t="s">
        <v>16</v>
      </c>
      <c r="G47" s="7"/>
      <c r="H47" s="7"/>
      <c r="I47" s="7"/>
      <c r="J47" s="7" t="s">
        <v>61</v>
      </c>
      <c r="K47" s="348"/>
      <c r="L47" s="348"/>
      <c r="M47" s="348"/>
      <c r="N47" s="348"/>
      <c r="O47" s="7" t="s">
        <v>62</v>
      </c>
      <c r="P47" s="191"/>
      <c r="Q47" s="348"/>
      <c r="R47" s="348"/>
      <c r="S47" s="7" t="s">
        <v>1</v>
      </c>
      <c r="T47" s="7" t="s">
        <v>8</v>
      </c>
      <c r="U47" s="7"/>
      <c r="V47" s="7"/>
      <c r="W47" s="7"/>
      <c r="X47" s="7"/>
      <c r="Y47" s="191"/>
      <c r="Z47" s="348"/>
      <c r="AA47" s="348"/>
      <c r="AB47" s="7" t="s">
        <v>1</v>
      </c>
      <c r="AC47" s="7" t="s">
        <v>9</v>
      </c>
      <c r="AD47" s="7"/>
      <c r="AE47" s="7"/>
      <c r="AF47" s="191"/>
      <c r="AG47" s="348"/>
      <c r="AH47" s="348"/>
      <c r="AI47" s="7" t="s">
        <v>10</v>
      </c>
      <c r="AJ47" s="7"/>
      <c r="AK47" s="7"/>
      <c r="AL47" s="7"/>
      <c r="AM47" s="7"/>
      <c r="AN47" s="7"/>
      <c r="AO47" s="7"/>
      <c r="AP47" s="7"/>
      <c r="AQ47" s="7"/>
      <c r="AR47" s="7"/>
      <c r="AS47" s="7"/>
      <c r="AT47" s="7"/>
      <c r="AU47" s="7"/>
      <c r="AV47" s="8"/>
    </row>
    <row r="48" spans="1:48" ht="24" customHeight="1" x14ac:dyDescent="0.25">
      <c r="B48" s="10" t="s">
        <v>13</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5"/>
      <c r="AI48" s="366" t="s">
        <v>32</v>
      </c>
      <c r="AJ48" s="367"/>
      <c r="AK48" s="367"/>
      <c r="AL48" s="367"/>
      <c r="AM48" s="367"/>
      <c r="AN48" s="367"/>
      <c r="AO48" s="367"/>
      <c r="AP48" s="368"/>
      <c r="AQ48" s="4"/>
      <c r="AR48" s="396"/>
      <c r="AS48" s="396"/>
      <c r="AT48" s="396"/>
      <c r="AU48" s="398" t="s">
        <v>1</v>
      </c>
      <c r="AV48" s="399"/>
    </row>
    <row r="49" spans="1:48" ht="24" customHeight="1" x14ac:dyDescent="0.25">
      <c r="B49" s="207"/>
      <c r="C49" s="358"/>
      <c r="D49" s="358"/>
      <c r="E49" s="6" t="s">
        <v>1</v>
      </c>
      <c r="F49" s="369" t="s">
        <v>17</v>
      </c>
      <c r="G49" s="369"/>
      <c r="H49" s="369"/>
      <c r="I49" s="369"/>
      <c r="J49" s="369"/>
      <c r="K49" s="369"/>
      <c r="L49" s="369"/>
      <c r="M49" s="369"/>
      <c r="N49" s="369"/>
      <c r="O49" s="369"/>
      <c r="P49" s="369"/>
      <c r="Q49" s="358"/>
      <c r="R49" s="358"/>
      <c r="S49" s="358"/>
      <c r="T49" s="369" t="s">
        <v>14</v>
      </c>
      <c r="U49" s="369"/>
      <c r="V49" s="369"/>
      <c r="W49" s="369"/>
      <c r="X49" s="369"/>
      <c r="Y49" s="369"/>
      <c r="Z49" s="369"/>
      <c r="AA49" s="358"/>
      <c r="AB49" s="358"/>
      <c r="AC49" s="358"/>
      <c r="AD49" s="369" t="s">
        <v>31</v>
      </c>
      <c r="AE49" s="369"/>
      <c r="AF49" s="369"/>
      <c r="AG49" s="369"/>
      <c r="AH49" s="370"/>
      <c r="AI49" s="366" t="s">
        <v>33</v>
      </c>
      <c r="AJ49" s="367"/>
      <c r="AK49" s="367"/>
      <c r="AL49" s="367"/>
      <c r="AM49" s="367"/>
      <c r="AN49" s="367"/>
      <c r="AO49" s="367"/>
      <c r="AP49" s="368"/>
      <c r="AQ49" s="9"/>
      <c r="AR49" s="347"/>
      <c r="AS49" s="347"/>
      <c r="AT49" s="347"/>
      <c r="AU49" s="328" t="s">
        <v>1</v>
      </c>
      <c r="AV49" s="329"/>
    </row>
    <row r="50" spans="1:48" ht="6.75" customHeight="1" x14ac:dyDescent="0.25"/>
    <row r="51" spans="1:48" ht="21" customHeight="1" x14ac:dyDescent="0.25">
      <c r="A51" s="19" t="s">
        <v>38</v>
      </c>
    </row>
    <row r="52" spans="1:48" ht="24" customHeight="1" x14ac:dyDescent="0.25">
      <c r="B52" s="360" t="s">
        <v>26</v>
      </c>
      <c r="C52" s="360"/>
      <c r="D52" s="360"/>
      <c r="E52" s="360"/>
      <c r="F52" s="360"/>
      <c r="G52" s="360"/>
      <c r="H52" s="360"/>
      <c r="I52" s="360"/>
      <c r="J52" s="360"/>
      <c r="K52" s="360"/>
      <c r="L52" s="360"/>
      <c r="M52" s="360"/>
      <c r="N52" s="360"/>
      <c r="O52" s="360" t="s">
        <v>27</v>
      </c>
      <c r="P52" s="360"/>
      <c r="Q52" s="360"/>
      <c r="R52" s="360"/>
      <c r="S52" s="360"/>
      <c r="T52" s="360"/>
      <c r="U52" s="360"/>
      <c r="V52" s="360"/>
      <c r="W52" s="360" t="s">
        <v>28</v>
      </c>
      <c r="X52" s="360"/>
      <c r="Y52" s="360"/>
      <c r="Z52" s="360"/>
      <c r="AA52" s="360"/>
      <c r="AB52" s="360"/>
      <c r="AC52" s="360" t="s">
        <v>15</v>
      </c>
      <c r="AD52" s="360"/>
      <c r="AE52" s="360"/>
      <c r="AF52" s="360"/>
      <c r="AG52" s="360"/>
      <c r="AH52" s="360"/>
      <c r="AI52" s="360"/>
      <c r="AJ52" s="360"/>
      <c r="AK52" s="360"/>
      <c r="AL52" s="360"/>
      <c r="AM52" s="360"/>
      <c r="AN52" s="360"/>
      <c r="AO52" s="360"/>
      <c r="AP52" s="360"/>
      <c r="AQ52" s="360"/>
      <c r="AR52" s="360"/>
      <c r="AS52" s="360"/>
      <c r="AT52" s="360"/>
      <c r="AU52" s="360"/>
      <c r="AV52" s="360"/>
    </row>
    <row r="53" spans="1:48" ht="24" customHeight="1" x14ac:dyDescent="0.25">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61"/>
      <c r="AD53" s="361"/>
      <c r="AE53" s="361"/>
      <c r="AF53" s="361"/>
      <c r="AG53" s="361"/>
      <c r="AH53" s="361"/>
      <c r="AI53" s="361"/>
      <c r="AJ53" s="361"/>
      <c r="AK53" s="361"/>
      <c r="AL53" s="361"/>
      <c r="AM53" s="361"/>
      <c r="AN53" s="361"/>
      <c r="AO53" s="361"/>
      <c r="AP53" s="361"/>
      <c r="AQ53" s="361"/>
      <c r="AR53" s="361"/>
      <c r="AS53" s="361"/>
      <c r="AT53" s="361"/>
      <c r="AU53" s="361"/>
      <c r="AV53" s="361"/>
    </row>
    <row r="54" spans="1:48" ht="24" customHeight="1" x14ac:dyDescent="0.25">
      <c r="B54" s="359"/>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61"/>
      <c r="AD54" s="361"/>
      <c r="AE54" s="361"/>
      <c r="AF54" s="361"/>
      <c r="AG54" s="361"/>
      <c r="AH54" s="361"/>
      <c r="AI54" s="361"/>
      <c r="AJ54" s="361"/>
      <c r="AK54" s="361"/>
      <c r="AL54" s="361"/>
      <c r="AM54" s="361"/>
      <c r="AN54" s="361"/>
      <c r="AO54" s="361"/>
      <c r="AP54" s="361"/>
      <c r="AQ54" s="361"/>
      <c r="AR54" s="361"/>
      <c r="AS54" s="361"/>
      <c r="AT54" s="361"/>
      <c r="AU54" s="361"/>
      <c r="AV54" s="361"/>
    </row>
    <row r="55" spans="1:48" ht="24" customHeight="1" x14ac:dyDescent="0.25">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61"/>
      <c r="AD55" s="361"/>
      <c r="AE55" s="361"/>
      <c r="AF55" s="361"/>
      <c r="AG55" s="361"/>
      <c r="AH55" s="361"/>
      <c r="AI55" s="361"/>
      <c r="AJ55" s="361"/>
      <c r="AK55" s="361"/>
      <c r="AL55" s="361"/>
      <c r="AM55" s="361"/>
      <c r="AN55" s="361"/>
      <c r="AO55" s="361"/>
      <c r="AP55" s="361"/>
      <c r="AQ55" s="361"/>
      <c r="AR55" s="361"/>
      <c r="AS55" s="361"/>
      <c r="AT55" s="361"/>
      <c r="AU55" s="361"/>
      <c r="AV55" s="361"/>
    </row>
    <row r="56" spans="1:48" ht="15" customHeight="1" x14ac:dyDescent="0.25">
      <c r="B56" s="24" t="s">
        <v>63</v>
      </c>
    </row>
    <row r="57" spans="1:48" ht="9" customHeight="1" x14ac:dyDescent="0.25">
      <c r="B57" s="24"/>
    </row>
    <row r="58" spans="1:48" ht="21.75" customHeight="1" x14ac:dyDescent="0.25">
      <c r="A58" s="19" t="s">
        <v>39</v>
      </c>
    </row>
    <row r="59" spans="1:48" ht="24" customHeight="1" x14ac:dyDescent="0.25">
      <c r="B59" s="381" t="s">
        <v>29</v>
      </c>
      <c r="C59" s="381"/>
      <c r="D59" s="381"/>
      <c r="E59" s="381"/>
      <c r="F59" s="381"/>
      <c r="G59" s="381" t="s">
        <v>35</v>
      </c>
      <c r="H59" s="381"/>
      <c r="I59" s="381"/>
      <c r="J59" s="383"/>
      <c r="K59" s="383"/>
      <c r="L59" s="383"/>
      <c r="M59" s="384"/>
      <c r="N59" s="30" t="s">
        <v>36</v>
      </c>
      <c r="O59" s="366" t="s">
        <v>37</v>
      </c>
      <c r="P59" s="367"/>
      <c r="Q59" s="368"/>
      <c r="R59" s="436"/>
      <c r="S59" s="436"/>
      <c r="T59" s="436"/>
      <c r="U59" s="436"/>
      <c r="V59" s="436"/>
      <c r="W59" s="366" t="s">
        <v>15</v>
      </c>
      <c r="X59" s="367"/>
      <c r="Y59" s="368"/>
      <c r="Z59" s="363"/>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5"/>
    </row>
    <row r="60" spans="1:48" ht="24" customHeight="1" x14ac:dyDescent="0.25">
      <c r="B60" s="381" t="s">
        <v>30</v>
      </c>
      <c r="C60" s="381"/>
      <c r="D60" s="381"/>
      <c r="E60" s="381"/>
      <c r="F60" s="381"/>
      <c r="G60" s="381" t="s">
        <v>15</v>
      </c>
      <c r="H60" s="381"/>
      <c r="I60" s="381"/>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row>
    <row r="61" spans="1:48" ht="18" customHeight="1" x14ac:dyDescent="0.25">
      <c r="A61" s="24" t="s">
        <v>23</v>
      </c>
    </row>
  </sheetData>
  <sheetProtection algorithmName="SHA-512" hashValue="CxXb96UrEmv7CZwKhl6Ar0D4PFKIf1facslY9Gkr3ko0qvVgvPDyQgnA0E4A1kmH55TfNFjCdZd85x0UKPB+Bg==" saltValue="C0BhO1232JVjnzpJEtCBsA==" spinCount="100000" sheet="1" objects="1" scenarios="1" formatRows="0"/>
  <mergeCells count="380">
    <mergeCell ref="R1:T1"/>
    <mergeCell ref="U1:V1"/>
    <mergeCell ref="B6:F6"/>
    <mergeCell ref="G6:I6"/>
    <mergeCell ref="J6:L6"/>
    <mergeCell ref="M6:O6"/>
    <mergeCell ref="P6:R6"/>
    <mergeCell ref="S6:U6"/>
    <mergeCell ref="AN6:AP6"/>
    <mergeCell ref="Y7:AA7"/>
    <mergeCell ref="AQ6:AS6"/>
    <mergeCell ref="AT6:AV6"/>
    <mergeCell ref="B7:F7"/>
    <mergeCell ref="G7:I7"/>
    <mergeCell ref="J7:L7"/>
    <mergeCell ref="M7:O7"/>
    <mergeCell ref="P7:R7"/>
    <mergeCell ref="S7:U7"/>
    <mergeCell ref="V7:X7"/>
    <mergeCell ref="V6:X6"/>
    <mergeCell ref="Y6:AA6"/>
    <mergeCell ref="AB6:AD6"/>
    <mergeCell ref="AE6:AG6"/>
    <mergeCell ref="AH6:AJ6"/>
    <mergeCell ref="AK6:AM6"/>
    <mergeCell ref="AQ7:AS7"/>
    <mergeCell ref="AT7:AV7"/>
    <mergeCell ref="AB7:AD7"/>
    <mergeCell ref="AE7:AG7"/>
    <mergeCell ref="AH7:AJ7"/>
    <mergeCell ref="AK7:AM7"/>
    <mergeCell ref="AN7:AP7"/>
    <mergeCell ref="AT8:AV8"/>
    <mergeCell ref="B9:F9"/>
    <mergeCell ref="G9:I9"/>
    <mergeCell ref="J9:L9"/>
    <mergeCell ref="M9:O9"/>
    <mergeCell ref="P9:R9"/>
    <mergeCell ref="S9:U9"/>
    <mergeCell ref="V9:X9"/>
    <mergeCell ref="Y9:AA9"/>
    <mergeCell ref="AB9:AD9"/>
    <mergeCell ref="AB8:AD8"/>
    <mergeCell ref="AE8:AG8"/>
    <mergeCell ref="AH8:AJ8"/>
    <mergeCell ref="AK8:AM8"/>
    <mergeCell ref="AN8:AP8"/>
    <mergeCell ref="AQ8:AS8"/>
    <mergeCell ref="B8:F8"/>
    <mergeCell ref="G8:I8"/>
    <mergeCell ref="J8:L8"/>
    <mergeCell ref="M8:O8"/>
    <mergeCell ref="P8:R8"/>
    <mergeCell ref="S8:U8"/>
    <mergeCell ref="V8:X8"/>
    <mergeCell ref="Y8:AA8"/>
    <mergeCell ref="AT11:AV11"/>
    <mergeCell ref="AE9:AG9"/>
    <mergeCell ref="AH9:AJ9"/>
    <mergeCell ref="AK9:AM9"/>
    <mergeCell ref="AN9:AP9"/>
    <mergeCell ref="AQ9:AS9"/>
    <mergeCell ref="AT9:AV9"/>
    <mergeCell ref="AB11:AD11"/>
    <mergeCell ref="AE11:AG11"/>
    <mergeCell ref="AH11:AJ11"/>
    <mergeCell ref="AK11:AM11"/>
    <mergeCell ref="AN11:AP11"/>
    <mergeCell ref="Y11:AA11"/>
    <mergeCell ref="AN10:AP10"/>
    <mergeCell ref="AQ10:AS10"/>
    <mergeCell ref="AT10:AV10"/>
    <mergeCell ref="B11:F11"/>
    <mergeCell ref="G11:I11"/>
    <mergeCell ref="J11:L11"/>
    <mergeCell ref="M11:O11"/>
    <mergeCell ref="P11:R11"/>
    <mergeCell ref="S11:U11"/>
    <mergeCell ref="V11:X11"/>
    <mergeCell ref="V10:X10"/>
    <mergeCell ref="Y10:AA10"/>
    <mergeCell ref="AB10:AD10"/>
    <mergeCell ref="AE10:AG10"/>
    <mergeCell ref="AH10:AJ10"/>
    <mergeCell ref="AK10:AM10"/>
    <mergeCell ref="B10:F10"/>
    <mergeCell ref="G10:I10"/>
    <mergeCell ref="J10:L10"/>
    <mergeCell ref="M10:O10"/>
    <mergeCell ref="P10:R10"/>
    <mergeCell ref="S10:U10"/>
    <mergeCell ref="AQ11:AS11"/>
    <mergeCell ref="AN14:AP14"/>
    <mergeCell ref="AQ14:AS14"/>
    <mergeCell ref="AT14:AV14"/>
    <mergeCell ref="B15:F15"/>
    <mergeCell ref="G15:AV15"/>
    <mergeCell ref="AE13:AG13"/>
    <mergeCell ref="AH13:AJ13"/>
    <mergeCell ref="AK13:AM13"/>
    <mergeCell ref="AN13:AP13"/>
    <mergeCell ref="AQ13:AS13"/>
    <mergeCell ref="AT13:AV13"/>
    <mergeCell ref="V14:X14"/>
    <mergeCell ref="Y14:AA14"/>
    <mergeCell ref="AB14:AD14"/>
    <mergeCell ref="AE14:AG14"/>
    <mergeCell ref="AH14:AJ14"/>
    <mergeCell ref="AK14:AM14"/>
    <mergeCell ref="B14:F14"/>
    <mergeCell ref="G14:I14"/>
    <mergeCell ref="J14:L14"/>
    <mergeCell ref="M14:O14"/>
    <mergeCell ref="P14:R14"/>
    <mergeCell ref="S14:U14"/>
    <mergeCell ref="AB13:AD13"/>
    <mergeCell ref="AT12:AV12"/>
    <mergeCell ref="B13:F13"/>
    <mergeCell ref="G13:I13"/>
    <mergeCell ref="J13:L13"/>
    <mergeCell ref="M13:O13"/>
    <mergeCell ref="P13:R13"/>
    <mergeCell ref="S13:U13"/>
    <mergeCell ref="V13:X13"/>
    <mergeCell ref="Y13:AA13"/>
    <mergeCell ref="AB12:AD12"/>
    <mergeCell ref="AE12:AG12"/>
    <mergeCell ref="AH12:AJ12"/>
    <mergeCell ref="AK12:AM12"/>
    <mergeCell ref="AN12:AP12"/>
    <mergeCell ref="AQ12:AS12"/>
    <mergeCell ref="B12:F12"/>
    <mergeCell ref="G12:I12"/>
    <mergeCell ref="V12:X12"/>
    <mergeCell ref="Y12:AA12"/>
    <mergeCell ref="J12:L12"/>
    <mergeCell ref="M12:O12"/>
    <mergeCell ref="P12:R12"/>
    <mergeCell ref="S12:U12"/>
    <mergeCell ref="B20:F20"/>
    <mergeCell ref="G20:I20"/>
    <mergeCell ref="J20:K20"/>
    <mergeCell ref="L20:M20"/>
    <mergeCell ref="B18:F18"/>
    <mergeCell ref="G18:O18"/>
    <mergeCell ref="P18:X18"/>
    <mergeCell ref="Y18:AG18"/>
    <mergeCell ref="AH18:AP18"/>
    <mergeCell ref="B19:F19"/>
    <mergeCell ref="G19:I19"/>
    <mergeCell ref="J19:K19"/>
    <mergeCell ref="L19:M19"/>
    <mergeCell ref="N19:O19"/>
    <mergeCell ref="P19:R19"/>
    <mergeCell ref="S19:T19"/>
    <mergeCell ref="U19:V19"/>
    <mergeCell ref="W19:X19"/>
    <mergeCell ref="Y19:AA19"/>
    <mergeCell ref="AB19:AC19"/>
    <mergeCell ref="AD19:AE19"/>
    <mergeCell ref="AF19:AG19"/>
    <mergeCell ref="AH19:AJ19"/>
    <mergeCell ref="AK19:AL19"/>
    <mergeCell ref="AQ18:AV18"/>
    <mergeCell ref="AQ20:AV20"/>
    <mergeCell ref="AD20:AE20"/>
    <mergeCell ref="AF20:AG20"/>
    <mergeCell ref="Y20:AA20"/>
    <mergeCell ref="AB20:AC20"/>
    <mergeCell ref="AM19:AN19"/>
    <mergeCell ref="AO19:AP19"/>
    <mergeCell ref="AQ19:AV19"/>
    <mergeCell ref="AM20:AN20"/>
    <mergeCell ref="AO20:AP20"/>
    <mergeCell ref="B22:F22"/>
    <mergeCell ref="G22:O22"/>
    <mergeCell ref="P22:X22"/>
    <mergeCell ref="Y22:AG22"/>
    <mergeCell ref="AH22:AP22"/>
    <mergeCell ref="AQ22:AV22"/>
    <mergeCell ref="Y21:AE21"/>
    <mergeCell ref="AF21:AG21"/>
    <mergeCell ref="AH21:AN21"/>
    <mergeCell ref="AO21:AP21"/>
    <mergeCell ref="AQ21:AT21"/>
    <mergeCell ref="AU21:AV21"/>
    <mergeCell ref="B21:F21"/>
    <mergeCell ref="G21:M21"/>
    <mergeCell ref="N21:O21"/>
    <mergeCell ref="P21:V21"/>
    <mergeCell ref="W21:X21"/>
    <mergeCell ref="N20:O20"/>
    <mergeCell ref="P20:R20"/>
    <mergeCell ref="S20:T20"/>
    <mergeCell ref="U20:V20"/>
    <mergeCell ref="W20:X20"/>
    <mergeCell ref="AM23:AN23"/>
    <mergeCell ref="AO23:AP23"/>
    <mergeCell ref="AQ23:AV23"/>
    <mergeCell ref="S23:T23"/>
    <mergeCell ref="U23:V23"/>
    <mergeCell ref="W23:X23"/>
    <mergeCell ref="Y23:AA23"/>
    <mergeCell ref="AB23:AC23"/>
    <mergeCell ref="AD23:AE23"/>
    <mergeCell ref="AF23:AG23"/>
    <mergeCell ref="AH23:AJ23"/>
    <mergeCell ref="AK23:AL23"/>
    <mergeCell ref="AH20:AJ20"/>
    <mergeCell ref="AK20:AL20"/>
    <mergeCell ref="B23:F23"/>
    <mergeCell ref="G23:I23"/>
    <mergeCell ref="J23:K23"/>
    <mergeCell ref="L23:M23"/>
    <mergeCell ref="N23:O23"/>
    <mergeCell ref="P23:R23"/>
    <mergeCell ref="S24:T24"/>
    <mergeCell ref="U24:V24"/>
    <mergeCell ref="W24:X24"/>
    <mergeCell ref="Y24:AA24"/>
    <mergeCell ref="AB24:AC24"/>
    <mergeCell ref="AD24:AE24"/>
    <mergeCell ref="B24:F24"/>
    <mergeCell ref="G24:I24"/>
    <mergeCell ref="J24:K24"/>
    <mergeCell ref="L24:M24"/>
    <mergeCell ref="N24:O24"/>
    <mergeCell ref="P24:R24"/>
    <mergeCell ref="AM27:AN27"/>
    <mergeCell ref="AO27:AP27"/>
    <mergeCell ref="AQ27:AV27"/>
    <mergeCell ref="AD27:AE27"/>
    <mergeCell ref="AF27:AG27"/>
    <mergeCell ref="AH27:AJ27"/>
    <mergeCell ref="AM24:AN24"/>
    <mergeCell ref="AO24:AP24"/>
    <mergeCell ref="AQ24:AV24"/>
    <mergeCell ref="AF24:AG24"/>
    <mergeCell ref="AH24:AJ24"/>
    <mergeCell ref="AK24:AL24"/>
    <mergeCell ref="AF25:AG25"/>
    <mergeCell ref="AH25:AN25"/>
    <mergeCell ref="AO25:AP25"/>
    <mergeCell ref="AQ25:AT25"/>
    <mergeCell ref="AU25:AV25"/>
    <mergeCell ref="AQ26:AV26"/>
    <mergeCell ref="AK27:AL27"/>
    <mergeCell ref="B26:F26"/>
    <mergeCell ref="G26:O26"/>
    <mergeCell ref="P26:X26"/>
    <mergeCell ref="Y26:AG26"/>
    <mergeCell ref="AH26:AP26"/>
    <mergeCell ref="B25:F25"/>
    <mergeCell ref="G25:M25"/>
    <mergeCell ref="N25:O25"/>
    <mergeCell ref="P25:V25"/>
    <mergeCell ref="W25:X25"/>
    <mergeCell ref="Y25:AE25"/>
    <mergeCell ref="B27:F27"/>
    <mergeCell ref="G27:I27"/>
    <mergeCell ref="J27:K27"/>
    <mergeCell ref="L27:M27"/>
    <mergeCell ref="N27:O27"/>
    <mergeCell ref="P27:R27"/>
    <mergeCell ref="S27:T27"/>
    <mergeCell ref="U27:V27"/>
    <mergeCell ref="Y27:AA27"/>
    <mergeCell ref="AB27:AC27"/>
    <mergeCell ref="W27:X27"/>
    <mergeCell ref="AU29:AV29"/>
    <mergeCell ref="AH28:AJ28"/>
    <mergeCell ref="AK28:AL28"/>
    <mergeCell ref="AM28:AN28"/>
    <mergeCell ref="AO28:AP28"/>
    <mergeCell ref="AQ28:AV28"/>
    <mergeCell ref="B29:F29"/>
    <mergeCell ref="G29:M29"/>
    <mergeCell ref="N29:O29"/>
    <mergeCell ref="P29:V29"/>
    <mergeCell ref="W29:X29"/>
    <mergeCell ref="U28:V28"/>
    <mergeCell ref="W28:X28"/>
    <mergeCell ref="Y28:AA28"/>
    <mergeCell ref="AB28:AC28"/>
    <mergeCell ref="AD28:AE28"/>
    <mergeCell ref="AF28:AG28"/>
    <mergeCell ref="B28:F28"/>
    <mergeCell ref="G28:I28"/>
    <mergeCell ref="J28:K28"/>
    <mergeCell ref="L28:M28"/>
    <mergeCell ref="N28:O28"/>
    <mergeCell ref="P28:R28"/>
    <mergeCell ref="S28:T28"/>
    <mergeCell ref="B30:L30"/>
    <mergeCell ref="N30:V30"/>
    <mergeCell ref="Z30:AH30"/>
    <mergeCell ref="AL30:AT30"/>
    <mergeCell ref="B31:K31"/>
    <mergeCell ref="M31:AT31"/>
    <mergeCell ref="Y29:AE29"/>
    <mergeCell ref="AF29:AG29"/>
    <mergeCell ref="AH29:AN29"/>
    <mergeCell ref="AO29:AP29"/>
    <mergeCell ref="AQ29:AT29"/>
    <mergeCell ref="B41:E43"/>
    <mergeCell ref="Q41:R41"/>
    <mergeCell ref="Z41:AA41"/>
    <mergeCell ref="AG41:AH41"/>
    <mergeCell ref="Q42:R42"/>
    <mergeCell ref="B32:N32"/>
    <mergeCell ref="P32:AT32"/>
    <mergeCell ref="B33:AI33"/>
    <mergeCell ref="B34:AI34"/>
    <mergeCell ref="B37:E39"/>
    <mergeCell ref="Q37:R37"/>
    <mergeCell ref="Z37:AA37"/>
    <mergeCell ref="AG37:AH37"/>
    <mergeCell ref="Q38:R38"/>
    <mergeCell ref="Z38:AA38"/>
    <mergeCell ref="Q47:R47"/>
    <mergeCell ref="Z47:AA47"/>
    <mergeCell ref="Z42:AA42"/>
    <mergeCell ref="AG42:AH42"/>
    <mergeCell ref="K43:N43"/>
    <mergeCell ref="Q43:R43"/>
    <mergeCell ref="Z43:AA43"/>
    <mergeCell ref="AG43:AH43"/>
    <mergeCell ref="AG38:AH38"/>
    <mergeCell ref="K39:N39"/>
    <mergeCell ref="Q39:R39"/>
    <mergeCell ref="Z39:AA39"/>
    <mergeCell ref="AG39:AH39"/>
    <mergeCell ref="AR49:AT49"/>
    <mergeCell ref="AU49:AV49"/>
    <mergeCell ref="B52:N52"/>
    <mergeCell ref="O52:V52"/>
    <mergeCell ref="W52:AB52"/>
    <mergeCell ref="AC52:AV52"/>
    <mergeCell ref="AG47:AH47"/>
    <mergeCell ref="AI48:AP48"/>
    <mergeCell ref="AR48:AT48"/>
    <mergeCell ref="AU48:AV48"/>
    <mergeCell ref="C49:D49"/>
    <mergeCell ref="F49:P49"/>
    <mergeCell ref="Q49:S49"/>
    <mergeCell ref="T49:Z49"/>
    <mergeCell ref="AA49:AC49"/>
    <mergeCell ref="AD49:AH49"/>
    <mergeCell ref="B45:E47"/>
    <mergeCell ref="Q45:R45"/>
    <mergeCell ref="Z45:AA45"/>
    <mergeCell ref="AG45:AH45"/>
    <mergeCell ref="Q46:R46"/>
    <mergeCell ref="Z46:AA46"/>
    <mergeCell ref="AG46:AH46"/>
    <mergeCell ref="K47:N47"/>
    <mergeCell ref="Z59:AV59"/>
    <mergeCell ref="B60:F60"/>
    <mergeCell ref="G60:I60"/>
    <mergeCell ref="J60:AV60"/>
    <mergeCell ref="L3:AA3"/>
    <mergeCell ref="B55:N55"/>
    <mergeCell ref="O55:V55"/>
    <mergeCell ref="W55:AB55"/>
    <mergeCell ref="AC55:AV55"/>
    <mergeCell ref="B59:F59"/>
    <mergeCell ref="G59:I59"/>
    <mergeCell ref="J59:M59"/>
    <mergeCell ref="O59:Q59"/>
    <mergeCell ref="R59:V59"/>
    <mergeCell ref="W59:Y59"/>
    <mergeCell ref="B53:N53"/>
    <mergeCell ref="O53:V53"/>
    <mergeCell ref="W53:AB53"/>
    <mergeCell ref="AC53:AV53"/>
    <mergeCell ref="B54:N54"/>
    <mergeCell ref="O54:V54"/>
    <mergeCell ref="W54:AB54"/>
    <mergeCell ref="AC54:AV54"/>
    <mergeCell ref="AI49:AP49"/>
  </mergeCells>
  <phoneticPr fontId="1"/>
  <pageMargins left="0.51181102362204722" right="0.31496062992125984" top="0.74803149606299213" bottom="0.74803149606299213" header="0.31496062992125984" footer="0.31496062992125984"/>
  <pageSetup paperSize="9" orientation="portrait" r:id="rId1"/>
  <headerFooter>
    <oddHeader>&amp;L&amp;"ＭＳ Ｐ明朝,標準"&amp;8別記第5号様式（第9条関係）</oddHeader>
  </headerFooter>
  <rowBreaks count="1" manualBreakCount="1">
    <brk id="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76B-E8E4-4D69-BA89-DFAF5D17CF8D}">
  <sheetPr>
    <tabColor theme="5" tint="0.59999389629810485"/>
  </sheetPr>
  <dimension ref="A1:AP60"/>
  <sheetViews>
    <sheetView view="pageBreakPreview" zoomScaleNormal="100" zoomScaleSheetLayoutView="100" workbookViewId="0">
      <pane xSplit="2" ySplit="3" topLeftCell="C4" activePane="bottomRight" state="frozen"/>
      <selection pane="topRight" activeCell="C1" sqref="C1"/>
      <selection pane="bottomLeft" activeCell="A4" sqref="A4"/>
      <selection pane="bottomRight" activeCell="A47" sqref="A47:Y47"/>
    </sheetView>
  </sheetViews>
  <sheetFormatPr defaultColWidth="9" defaultRowHeight="10.5" x14ac:dyDescent="0.25"/>
  <cols>
    <col min="1" max="1" width="6.59765625" style="21" customWidth="1"/>
    <col min="2" max="2" width="4.1328125" style="21" customWidth="1"/>
    <col min="3" max="3" width="7.3984375" style="21" customWidth="1"/>
    <col min="4" max="4" width="4" style="34" customWidth="1"/>
    <col min="5" max="5" width="6.6640625" style="21" customWidth="1"/>
    <col min="6" max="6" width="7.3984375" style="21" customWidth="1"/>
    <col min="7" max="7" width="4" style="34" customWidth="1"/>
    <col min="8" max="8" width="6.6640625" style="35" customWidth="1"/>
    <col min="9" max="9" width="7.3984375" style="21" customWidth="1"/>
    <col min="10" max="10" width="4" style="34" customWidth="1"/>
    <col min="11" max="11" width="6.6640625" style="35" customWidth="1"/>
    <col min="12" max="12" width="7.3984375" style="21" customWidth="1"/>
    <col min="13" max="13" width="4.06640625" style="34" customWidth="1"/>
    <col min="14" max="14" width="6.6640625" style="35" customWidth="1"/>
    <col min="15" max="15" width="7.33203125" style="21" customWidth="1"/>
    <col min="16" max="16" width="4.06640625" style="34" customWidth="1"/>
    <col min="17" max="17" width="6.6640625" style="35" customWidth="1"/>
    <col min="18" max="18" width="7.33203125" style="21" customWidth="1"/>
    <col min="19" max="19" width="4.06640625" style="34" customWidth="1"/>
    <col min="20" max="20" width="6.6640625" style="35" customWidth="1"/>
    <col min="21" max="24" width="7.3984375" style="21" customWidth="1"/>
    <col min="25" max="26" width="6.6640625" style="21" customWidth="1"/>
    <col min="27" max="27" width="6.6640625" style="36" customWidth="1"/>
    <col min="28" max="38" width="10.46484375" style="21" customWidth="1"/>
    <col min="39" max="42" width="4.59765625" style="21" customWidth="1"/>
    <col min="43" max="16384" width="9" style="21"/>
  </cols>
  <sheetData>
    <row r="1" spans="1:28" ht="28.5" customHeight="1" x14ac:dyDescent="0.25">
      <c r="A1" s="263"/>
      <c r="B1" s="263"/>
      <c r="C1" s="263"/>
      <c r="D1" s="263"/>
      <c r="E1" s="263"/>
      <c r="F1" s="263"/>
      <c r="G1" s="263"/>
      <c r="H1" s="263"/>
      <c r="I1" s="264"/>
      <c r="J1" s="404" t="s">
        <v>77</v>
      </c>
      <c r="K1" s="404"/>
      <c r="L1" s="265">
        <f>'実績報告書 (3クラス用)'!U1</f>
        <v>6</v>
      </c>
      <c r="M1" s="405" t="s">
        <v>83</v>
      </c>
      <c r="N1" s="405"/>
      <c r="O1" s="405"/>
      <c r="P1" s="405"/>
      <c r="Q1" s="405"/>
      <c r="R1" s="405"/>
      <c r="S1" s="405"/>
      <c r="T1" s="263"/>
      <c r="U1" s="263"/>
      <c r="V1" s="263"/>
      <c r="W1" s="263"/>
      <c r="X1" s="263"/>
      <c r="Y1" s="263"/>
      <c r="Z1" s="263"/>
      <c r="AA1" s="266"/>
    </row>
    <row r="2" spans="1:28" ht="21" customHeight="1" thickBot="1" x14ac:dyDescent="0.3">
      <c r="A2" s="523"/>
      <c r="B2" s="524"/>
      <c r="C2" s="406" t="s">
        <v>68</v>
      </c>
      <c r="D2" s="406"/>
      <c r="E2" s="406"/>
      <c r="F2" s="406" t="s">
        <v>18</v>
      </c>
      <c r="G2" s="406"/>
      <c r="H2" s="406"/>
      <c r="I2" s="406" t="s">
        <v>19</v>
      </c>
      <c r="J2" s="406"/>
      <c r="K2" s="406"/>
      <c r="L2" s="406" t="s">
        <v>20</v>
      </c>
      <c r="M2" s="406"/>
      <c r="N2" s="406"/>
      <c r="O2" s="406" t="s">
        <v>21</v>
      </c>
      <c r="P2" s="406"/>
      <c r="Q2" s="406"/>
      <c r="R2" s="406" t="s">
        <v>22</v>
      </c>
      <c r="S2" s="406"/>
      <c r="T2" s="406"/>
      <c r="U2" s="406" t="s">
        <v>144</v>
      </c>
      <c r="V2" s="406"/>
      <c r="W2" s="408" t="s">
        <v>72</v>
      </c>
      <c r="X2" s="409"/>
      <c r="Y2" s="410"/>
      <c r="Z2" s="406" t="s">
        <v>4</v>
      </c>
      <c r="AA2" s="407"/>
    </row>
    <row r="3" spans="1:28" ht="27" customHeight="1" x14ac:dyDescent="0.25">
      <c r="A3" s="525"/>
      <c r="B3" s="526"/>
      <c r="C3" s="268" t="s">
        <v>104</v>
      </c>
      <c r="D3" s="268" t="s">
        <v>69</v>
      </c>
      <c r="E3" s="268" t="s">
        <v>105</v>
      </c>
      <c r="F3" s="268" t="s">
        <v>104</v>
      </c>
      <c r="G3" s="268" t="s">
        <v>69</v>
      </c>
      <c r="H3" s="269" t="s">
        <v>105</v>
      </c>
      <c r="I3" s="268" t="s">
        <v>104</v>
      </c>
      <c r="J3" s="268" t="s">
        <v>69</v>
      </c>
      <c r="K3" s="269" t="s">
        <v>105</v>
      </c>
      <c r="L3" s="268" t="s">
        <v>104</v>
      </c>
      <c r="M3" s="268" t="s">
        <v>69</v>
      </c>
      <c r="N3" s="269" t="s">
        <v>105</v>
      </c>
      <c r="O3" s="268" t="s">
        <v>104</v>
      </c>
      <c r="P3" s="268" t="s">
        <v>69</v>
      </c>
      <c r="Q3" s="269" t="s">
        <v>105</v>
      </c>
      <c r="R3" s="268" t="s">
        <v>104</v>
      </c>
      <c r="S3" s="268" t="s">
        <v>69</v>
      </c>
      <c r="T3" s="269" t="s">
        <v>105</v>
      </c>
      <c r="U3" s="268" t="s">
        <v>104</v>
      </c>
      <c r="V3" s="268" t="s">
        <v>160</v>
      </c>
      <c r="W3" s="270" t="s">
        <v>106</v>
      </c>
      <c r="X3" s="270" t="s">
        <v>161</v>
      </c>
      <c r="Y3" s="270" t="s">
        <v>105</v>
      </c>
      <c r="Z3" s="270" t="s">
        <v>104</v>
      </c>
      <c r="AA3" s="271" t="s">
        <v>105</v>
      </c>
      <c r="AB3" s="33"/>
    </row>
    <row r="4" spans="1:28" ht="18.399999999999999" customHeight="1" x14ac:dyDescent="0.25">
      <c r="A4" s="407" t="s">
        <v>40</v>
      </c>
      <c r="B4" s="272" t="s">
        <v>108</v>
      </c>
      <c r="C4" s="208"/>
      <c r="D4" s="556">
        <v>1</v>
      </c>
      <c r="E4" s="273">
        <f>C4*D4</f>
        <v>0</v>
      </c>
      <c r="F4" s="208"/>
      <c r="G4" s="559">
        <v>0.83333333333333337</v>
      </c>
      <c r="H4" s="273">
        <f>ROUNDUP(F4*G4,0)</f>
        <v>0</v>
      </c>
      <c r="I4" s="208"/>
      <c r="J4" s="562">
        <v>0.66666666666666663</v>
      </c>
      <c r="K4" s="273">
        <f>ROUNDUP(I4*J4,0)</f>
        <v>0</v>
      </c>
      <c r="L4" s="208"/>
      <c r="M4" s="562">
        <v>0.5</v>
      </c>
      <c r="N4" s="273">
        <f>ROUNDUP(L4*M4,0)</f>
        <v>0</v>
      </c>
      <c r="O4" s="208"/>
      <c r="P4" s="562">
        <v>0.33333333333333331</v>
      </c>
      <c r="Q4" s="273">
        <f>ROUNDUP(O4*P4,0)</f>
        <v>0</v>
      </c>
      <c r="R4" s="208"/>
      <c r="S4" s="562">
        <v>0.16666666666666666</v>
      </c>
      <c r="T4" s="273">
        <f>ROUNDUP(R4*S4,0)</f>
        <v>0</v>
      </c>
      <c r="U4" s="209"/>
      <c r="V4" s="209"/>
      <c r="W4" s="214"/>
      <c r="X4" s="209"/>
      <c r="Y4" s="274" t="str">
        <f t="shared" ref="Y4:Y39" si="0">IFERROR(ROUNDUP(W4/X4,0),"")</f>
        <v/>
      </c>
      <c r="Z4" s="274">
        <f t="shared" ref="Z4:Z39" si="1">SUM(C4,F4,I4,L4,O4,R4,U4)</f>
        <v>0</v>
      </c>
      <c r="AA4" s="275">
        <f t="shared" ref="AA4:AA39" si="2">SUM(E4,H4,K4,N4,Q4,T4,V4,Y4)</f>
        <v>0</v>
      </c>
    </row>
    <row r="5" spans="1:28" ht="18.399999999999999" customHeight="1" x14ac:dyDescent="0.25">
      <c r="A5" s="555"/>
      <c r="B5" s="276" t="s">
        <v>109</v>
      </c>
      <c r="C5" s="218"/>
      <c r="D5" s="557"/>
      <c r="E5" s="277">
        <f>C5*D4</f>
        <v>0</v>
      </c>
      <c r="F5" s="218"/>
      <c r="G5" s="560"/>
      <c r="H5" s="277">
        <f>ROUNDUP(F5*G4,0)</f>
        <v>0</v>
      </c>
      <c r="I5" s="218"/>
      <c r="J5" s="563"/>
      <c r="K5" s="277">
        <f>ROUNDUP(I5*J4,0)</f>
        <v>0</v>
      </c>
      <c r="L5" s="218"/>
      <c r="M5" s="563"/>
      <c r="N5" s="277">
        <f>ROUNDUP(L5*M4,0)</f>
        <v>0</v>
      </c>
      <c r="O5" s="218"/>
      <c r="P5" s="563"/>
      <c r="Q5" s="277">
        <f>ROUNDUP(O5*P4,0)</f>
        <v>0</v>
      </c>
      <c r="R5" s="218"/>
      <c r="S5" s="563"/>
      <c r="T5" s="277">
        <f>ROUNDUP(R5*S4,0)</f>
        <v>0</v>
      </c>
      <c r="U5" s="219"/>
      <c r="V5" s="219"/>
      <c r="W5" s="220"/>
      <c r="X5" s="219"/>
      <c r="Y5" s="277" t="str">
        <f t="shared" si="0"/>
        <v/>
      </c>
      <c r="Z5" s="278">
        <f t="shared" si="1"/>
        <v>0</v>
      </c>
      <c r="AA5" s="279">
        <f t="shared" si="2"/>
        <v>0</v>
      </c>
    </row>
    <row r="6" spans="1:28" ht="18.399999999999999" customHeight="1" x14ac:dyDescent="0.25">
      <c r="A6" s="516"/>
      <c r="B6" s="280" t="s">
        <v>110</v>
      </c>
      <c r="C6" s="221"/>
      <c r="D6" s="569"/>
      <c r="E6" s="281">
        <f>C6*D4</f>
        <v>0</v>
      </c>
      <c r="F6" s="221"/>
      <c r="G6" s="571"/>
      <c r="H6" s="281">
        <f>ROUNDUP(F6*G4,0)</f>
        <v>0</v>
      </c>
      <c r="I6" s="221"/>
      <c r="J6" s="573"/>
      <c r="K6" s="281">
        <f>ROUNDUP(I6*J4,0)</f>
        <v>0</v>
      </c>
      <c r="L6" s="221"/>
      <c r="M6" s="573"/>
      <c r="N6" s="281">
        <f>ROUNDUP(L6*M4,0)</f>
        <v>0</v>
      </c>
      <c r="O6" s="221"/>
      <c r="P6" s="573"/>
      <c r="Q6" s="281">
        <f>ROUNDUP(O6*P4,0)</f>
        <v>0</v>
      </c>
      <c r="R6" s="221"/>
      <c r="S6" s="573"/>
      <c r="T6" s="281">
        <f>ROUNDUP(R6*S4,0)</f>
        <v>0</v>
      </c>
      <c r="U6" s="222"/>
      <c r="V6" s="222"/>
      <c r="W6" s="223"/>
      <c r="X6" s="222"/>
      <c r="Y6" s="281" t="str">
        <f t="shared" si="0"/>
        <v/>
      </c>
      <c r="Z6" s="282">
        <f t="shared" si="1"/>
        <v>0</v>
      </c>
      <c r="AA6" s="279">
        <f t="shared" si="2"/>
        <v>0</v>
      </c>
    </row>
    <row r="7" spans="1:28" ht="18.399999999999999" customHeight="1" x14ac:dyDescent="0.25">
      <c r="A7" s="407" t="s">
        <v>41</v>
      </c>
      <c r="B7" s="272" t="s">
        <v>108</v>
      </c>
      <c r="C7" s="208"/>
      <c r="D7" s="556">
        <v>1</v>
      </c>
      <c r="E7" s="273">
        <f>C7*D7</f>
        <v>0</v>
      </c>
      <c r="F7" s="208"/>
      <c r="G7" s="559">
        <v>0.83333333333333337</v>
      </c>
      <c r="H7" s="273">
        <f>ROUNDUP(F7*G7,0)</f>
        <v>0</v>
      </c>
      <c r="I7" s="208"/>
      <c r="J7" s="562">
        <v>0.66666666666666663</v>
      </c>
      <c r="K7" s="273">
        <f>ROUNDUP(I7*J7,0)</f>
        <v>0</v>
      </c>
      <c r="L7" s="208"/>
      <c r="M7" s="562">
        <v>0.5</v>
      </c>
      <c r="N7" s="273">
        <f>ROUNDUP(L7*M7,0)</f>
        <v>0</v>
      </c>
      <c r="O7" s="208"/>
      <c r="P7" s="562">
        <v>0.33333333333333331</v>
      </c>
      <c r="Q7" s="273">
        <f>ROUNDUP(O7*P7,0)</f>
        <v>0</v>
      </c>
      <c r="R7" s="208"/>
      <c r="S7" s="562">
        <v>0.16666666666666666</v>
      </c>
      <c r="T7" s="273">
        <f>ROUNDUP(R7*S7,0)</f>
        <v>0</v>
      </c>
      <c r="U7" s="209"/>
      <c r="V7" s="209"/>
      <c r="W7" s="214"/>
      <c r="X7" s="209"/>
      <c r="Y7" s="273" t="str">
        <f t="shared" si="0"/>
        <v/>
      </c>
      <c r="Z7" s="274">
        <f t="shared" si="1"/>
        <v>0</v>
      </c>
      <c r="AA7" s="275">
        <f t="shared" si="2"/>
        <v>0</v>
      </c>
    </row>
    <row r="8" spans="1:28" ht="18.399999999999999" customHeight="1" x14ac:dyDescent="0.25">
      <c r="A8" s="555"/>
      <c r="B8" s="276" t="s">
        <v>109</v>
      </c>
      <c r="C8" s="218"/>
      <c r="D8" s="557"/>
      <c r="E8" s="277">
        <f>C8*D7</f>
        <v>0</v>
      </c>
      <c r="F8" s="218"/>
      <c r="G8" s="560"/>
      <c r="H8" s="277">
        <f>ROUNDUP(F8*G7,0)</f>
        <v>0</v>
      </c>
      <c r="I8" s="218"/>
      <c r="J8" s="563"/>
      <c r="K8" s="277">
        <f>ROUNDUP(I8*J7,0)</f>
        <v>0</v>
      </c>
      <c r="L8" s="218"/>
      <c r="M8" s="563"/>
      <c r="N8" s="277">
        <f>ROUNDUP(L8*M7,0)</f>
        <v>0</v>
      </c>
      <c r="O8" s="218"/>
      <c r="P8" s="563"/>
      <c r="Q8" s="277">
        <f>ROUNDUP(O8*P7,0)</f>
        <v>0</v>
      </c>
      <c r="R8" s="218"/>
      <c r="S8" s="563"/>
      <c r="T8" s="277">
        <f>ROUNDUP(R8*S7,0)</f>
        <v>0</v>
      </c>
      <c r="U8" s="219"/>
      <c r="V8" s="219"/>
      <c r="W8" s="220"/>
      <c r="X8" s="219"/>
      <c r="Y8" s="277" t="str">
        <f t="shared" si="0"/>
        <v/>
      </c>
      <c r="Z8" s="278">
        <f t="shared" si="1"/>
        <v>0</v>
      </c>
      <c r="AA8" s="279">
        <f t="shared" si="2"/>
        <v>0</v>
      </c>
    </row>
    <row r="9" spans="1:28" ht="18.399999999999999" customHeight="1" x14ac:dyDescent="0.25">
      <c r="A9" s="516"/>
      <c r="B9" s="280" t="s">
        <v>110</v>
      </c>
      <c r="C9" s="211"/>
      <c r="D9" s="558"/>
      <c r="E9" s="283">
        <f>C9*D7</f>
        <v>0</v>
      </c>
      <c r="F9" s="211"/>
      <c r="G9" s="561"/>
      <c r="H9" s="283">
        <f>ROUNDUP(F9*G7,0)</f>
        <v>0</v>
      </c>
      <c r="I9" s="211"/>
      <c r="J9" s="564"/>
      <c r="K9" s="283">
        <f>ROUNDUP(I9*J7,0)</f>
        <v>0</v>
      </c>
      <c r="L9" s="211"/>
      <c r="M9" s="564"/>
      <c r="N9" s="283">
        <f>ROUNDUP(L9*M7,0)</f>
        <v>0</v>
      </c>
      <c r="O9" s="211"/>
      <c r="P9" s="564"/>
      <c r="Q9" s="283">
        <f>ROUNDUP(O9*P7,0)</f>
        <v>0</v>
      </c>
      <c r="R9" s="211"/>
      <c r="S9" s="564"/>
      <c r="T9" s="283">
        <f>ROUNDUP(R9*S7,0)</f>
        <v>0</v>
      </c>
      <c r="U9" s="212"/>
      <c r="V9" s="212"/>
      <c r="W9" s="213"/>
      <c r="X9" s="212"/>
      <c r="Y9" s="283" t="str">
        <f t="shared" si="0"/>
        <v/>
      </c>
      <c r="Z9" s="284">
        <f t="shared" si="1"/>
        <v>0</v>
      </c>
      <c r="AA9" s="285">
        <f t="shared" si="2"/>
        <v>0</v>
      </c>
    </row>
    <row r="10" spans="1:28" ht="18.399999999999999" customHeight="1" x14ac:dyDescent="0.25">
      <c r="A10" s="407" t="s">
        <v>42</v>
      </c>
      <c r="B10" s="272" t="s">
        <v>108</v>
      </c>
      <c r="C10" s="224"/>
      <c r="D10" s="568">
        <v>1</v>
      </c>
      <c r="E10" s="286">
        <f>C10*D10</f>
        <v>0</v>
      </c>
      <c r="F10" s="224"/>
      <c r="G10" s="570">
        <v>0.83333333333333337</v>
      </c>
      <c r="H10" s="286">
        <f>ROUNDUP(F10*G10,0)</f>
        <v>0</v>
      </c>
      <c r="I10" s="224"/>
      <c r="J10" s="572">
        <v>0.66666666666666663</v>
      </c>
      <c r="K10" s="286">
        <f>ROUNDUP(I10*J10,0)</f>
        <v>0</v>
      </c>
      <c r="L10" s="224"/>
      <c r="M10" s="572">
        <v>0.5</v>
      </c>
      <c r="N10" s="286">
        <f>ROUNDUP(L10*M10,0)</f>
        <v>0</v>
      </c>
      <c r="O10" s="224"/>
      <c r="P10" s="572">
        <v>0.33333333333333331</v>
      </c>
      <c r="Q10" s="286">
        <f>ROUNDUP(O10*P10,0)</f>
        <v>0</v>
      </c>
      <c r="R10" s="224"/>
      <c r="S10" s="572">
        <v>0.16666666666666666</v>
      </c>
      <c r="T10" s="286">
        <f>ROUNDUP(R10*S10,0)</f>
        <v>0</v>
      </c>
      <c r="U10" s="225"/>
      <c r="V10" s="225"/>
      <c r="W10" s="226"/>
      <c r="X10" s="225"/>
      <c r="Y10" s="286" t="str">
        <f t="shared" si="0"/>
        <v/>
      </c>
      <c r="Z10" s="287">
        <f t="shared" si="1"/>
        <v>0</v>
      </c>
      <c r="AA10" s="275">
        <f t="shared" si="2"/>
        <v>0</v>
      </c>
    </row>
    <row r="11" spans="1:28" ht="18.399999999999999" customHeight="1" x14ac:dyDescent="0.25">
      <c r="A11" s="555"/>
      <c r="B11" s="276" t="s">
        <v>109</v>
      </c>
      <c r="C11" s="218"/>
      <c r="D11" s="557"/>
      <c r="E11" s="277">
        <f>C11*D10</f>
        <v>0</v>
      </c>
      <c r="F11" s="218"/>
      <c r="G11" s="560"/>
      <c r="H11" s="277">
        <f>ROUNDUP(F11*G10,0)</f>
        <v>0</v>
      </c>
      <c r="I11" s="218"/>
      <c r="J11" s="563"/>
      <c r="K11" s="277">
        <f>ROUNDUP(I11*J10,0)</f>
        <v>0</v>
      </c>
      <c r="L11" s="218"/>
      <c r="M11" s="563"/>
      <c r="N11" s="277">
        <f>ROUNDUP(L11*M10,0)</f>
        <v>0</v>
      </c>
      <c r="O11" s="218"/>
      <c r="P11" s="563"/>
      <c r="Q11" s="277">
        <f>ROUNDUP(O11*P10,0)</f>
        <v>0</v>
      </c>
      <c r="R11" s="218"/>
      <c r="S11" s="563"/>
      <c r="T11" s="277">
        <f>ROUNDUP(R11*S10,0)</f>
        <v>0</v>
      </c>
      <c r="U11" s="219"/>
      <c r="V11" s="219"/>
      <c r="W11" s="220"/>
      <c r="X11" s="219"/>
      <c r="Y11" s="277" t="str">
        <f t="shared" si="0"/>
        <v/>
      </c>
      <c r="Z11" s="278">
        <f t="shared" si="1"/>
        <v>0</v>
      </c>
      <c r="AA11" s="279">
        <f t="shared" si="2"/>
        <v>0</v>
      </c>
    </row>
    <row r="12" spans="1:28" ht="18.399999999999999" customHeight="1" x14ac:dyDescent="0.25">
      <c r="A12" s="516"/>
      <c r="B12" s="280" t="s">
        <v>110</v>
      </c>
      <c r="C12" s="221"/>
      <c r="D12" s="569"/>
      <c r="E12" s="281">
        <f>C12*D10</f>
        <v>0</v>
      </c>
      <c r="F12" s="221"/>
      <c r="G12" s="571"/>
      <c r="H12" s="281">
        <f>ROUNDUP(F12*G10,0)</f>
        <v>0</v>
      </c>
      <c r="I12" s="221"/>
      <c r="J12" s="573"/>
      <c r="K12" s="281">
        <f>ROUNDUP(I12*J10,0)</f>
        <v>0</v>
      </c>
      <c r="L12" s="221"/>
      <c r="M12" s="573"/>
      <c r="N12" s="281">
        <f>ROUNDUP(L12*M10,0)</f>
        <v>0</v>
      </c>
      <c r="O12" s="221"/>
      <c r="P12" s="573"/>
      <c r="Q12" s="281">
        <f>ROUNDUP(O12*P10,0)</f>
        <v>0</v>
      </c>
      <c r="R12" s="221"/>
      <c r="S12" s="573"/>
      <c r="T12" s="281">
        <f>ROUNDUP(R12*S10,0)</f>
        <v>0</v>
      </c>
      <c r="U12" s="222"/>
      <c r="V12" s="222"/>
      <c r="W12" s="223"/>
      <c r="X12" s="222"/>
      <c r="Y12" s="281" t="str">
        <f t="shared" si="0"/>
        <v/>
      </c>
      <c r="Z12" s="282">
        <f t="shared" si="1"/>
        <v>0</v>
      </c>
      <c r="AA12" s="279">
        <f t="shared" si="2"/>
        <v>0</v>
      </c>
    </row>
    <row r="13" spans="1:28" ht="18.399999999999999" customHeight="1" x14ac:dyDescent="0.25">
      <c r="A13" s="407" t="s">
        <v>43</v>
      </c>
      <c r="B13" s="272" t="s">
        <v>108</v>
      </c>
      <c r="C13" s="208"/>
      <c r="D13" s="556">
        <v>1</v>
      </c>
      <c r="E13" s="273">
        <f>C13*D13</f>
        <v>0</v>
      </c>
      <c r="F13" s="208"/>
      <c r="G13" s="559">
        <v>0.83333333333333337</v>
      </c>
      <c r="H13" s="273">
        <f>ROUNDUP(F13*G13,0)</f>
        <v>0</v>
      </c>
      <c r="I13" s="208"/>
      <c r="J13" s="562">
        <v>0.66666666666666663</v>
      </c>
      <c r="K13" s="273">
        <f>ROUNDUP(I13*J13,0)</f>
        <v>0</v>
      </c>
      <c r="L13" s="208"/>
      <c r="M13" s="562">
        <v>0.5</v>
      </c>
      <c r="N13" s="273">
        <f>ROUNDUP(L13*M13,0)</f>
        <v>0</v>
      </c>
      <c r="O13" s="208"/>
      <c r="P13" s="562">
        <v>0.33333333333333331</v>
      </c>
      <c r="Q13" s="273">
        <f>ROUNDUP(O13*P13,0)</f>
        <v>0</v>
      </c>
      <c r="R13" s="208"/>
      <c r="S13" s="562">
        <v>0.16666666666666666</v>
      </c>
      <c r="T13" s="273">
        <f>ROUNDUP(R13*S13,0)</f>
        <v>0</v>
      </c>
      <c r="U13" s="209"/>
      <c r="V13" s="209"/>
      <c r="W13" s="214"/>
      <c r="X13" s="209"/>
      <c r="Y13" s="273" t="str">
        <f t="shared" si="0"/>
        <v/>
      </c>
      <c r="Z13" s="274">
        <f t="shared" si="1"/>
        <v>0</v>
      </c>
      <c r="AA13" s="275">
        <f t="shared" si="2"/>
        <v>0</v>
      </c>
    </row>
    <row r="14" spans="1:28" ht="18.399999999999999" customHeight="1" x14ac:dyDescent="0.25">
      <c r="A14" s="555"/>
      <c r="B14" s="276" t="s">
        <v>109</v>
      </c>
      <c r="C14" s="218"/>
      <c r="D14" s="557"/>
      <c r="E14" s="277">
        <f>C14*D13</f>
        <v>0</v>
      </c>
      <c r="F14" s="218"/>
      <c r="G14" s="560"/>
      <c r="H14" s="277">
        <f>ROUNDUP(F14*G13,0)</f>
        <v>0</v>
      </c>
      <c r="I14" s="218"/>
      <c r="J14" s="563"/>
      <c r="K14" s="277">
        <f>ROUNDUP(I14*J13,0)</f>
        <v>0</v>
      </c>
      <c r="L14" s="218"/>
      <c r="M14" s="563"/>
      <c r="N14" s="277">
        <f>ROUNDUP(L14*M13,0)</f>
        <v>0</v>
      </c>
      <c r="O14" s="218"/>
      <c r="P14" s="563"/>
      <c r="Q14" s="277">
        <f>ROUNDUP(O14*P13,0)</f>
        <v>0</v>
      </c>
      <c r="R14" s="218"/>
      <c r="S14" s="563"/>
      <c r="T14" s="277">
        <f>ROUNDUP(R14*S13,0)</f>
        <v>0</v>
      </c>
      <c r="U14" s="219"/>
      <c r="V14" s="219"/>
      <c r="W14" s="220"/>
      <c r="X14" s="219"/>
      <c r="Y14" s="277" t="str">
        <f t="shared" si="0"/>
        <v/>
      </c>
      <c r="Z14" s="278">
        <f t="shared" si="1"/>
        <v>0</v>
      </c>
      <c r="AA14" s="279">
        <f t="shared" si="2"/>
        <v>0</v>
      </c>
    </row>
    <row r="15" spans="1:28" ht="18.399999999999999" customHeight="1" x14ac:dyDescent="0.25">
      <c r="A15" s="516"/>
      <c r="B15" s="280" t="s">
        <v>110</v>
      </c>
      <c r="C15" s="211"/>
      <c r="D15" s="558"/>
      <c r="E15" s="283">
        <f>C15*D13</f>
        <v>0</v>
      </c>
      <c r="F15" s="211"/>
      <c r="G15" s="561"/>
      <c r="H15" s="283">
        <f>ROUNDUP(F15*G13,0)</f>
        <v>0</v>
      </c>
      <c r="I15" s="211"/>
      <c r="J15" s="564"/>
      <c r="K15" s="283">
        <f>ROUNDUP(I15*J13,0)</f>
        <v>0</v>
      </c>
      <c r="L15" s="211"/>
      <c r="M15" s="564"/>
      <c r="N15" s="283">
        <f>ROUNDUP(L15*M13,0)</f>
        <v>0</v>
      </c>
      <c r="O15" s="211"/>
      <c r="P15" s="564"/>
      <c r="Q15" s="283">
        <f>ROUNDUP(O15*P13,0)</f>
        <v>0</v>
      </c>
      <c r="R15" s="211"/>
      <c r="S15" s="564"/>
      <c r="T15" s="283">
        <f>ROUNDUP(R15*S13,0)</f>
        <v>0</v>
      </c>
      <c r="U15" s="212"/>
      <c r="V15" s="212"/>
      <c r="W15" s="213"/>
      <c r="X15" s="212"/>
      <c r="Y15" s="283" t="str">
        <f t="shared" si="0"/>
        <v/>
      </c>
      <c r="Z15" s="284">
        <f t="shared" si="1"/>
        <v>0</v>
      </c>
      <c r="AA15" s="288">
        <f t="shared" si="2"/>
        <v>0</v>
      </c>
    </row>
    <row r="16" spans="1:28" ht="18.399999999999999" customHeight="1" x14ac:dyDescent="0.25">
      <c r="A16" s="407" t="s">
        <v>44</v>
      </c>
      <c r="B16" s="272" t="s">
        <v>108</v>
      </c>
      <c r="C16" s="224"/>
      <c r="D16" s="568">
        <v>1</v>
      </c>
      <c r="E16" s="286">
        <f>C16*D16</f>
        <v>0</v>
      </c>
      <c r="F16" s="224"/>
      <c r="G16" s="570">
        <v>0.83333333333333337</v>
      </c>
      <c r="H16" s="286">
        <f>ROUNDUP(F16*G16,0)</f>
        <v>0</v>
      </c>
      <c r="I16" s="224"/>
      <c r="J16" s="572">
        <v>0.66666666666666663</v>
      </c>
      <c r="K16" s="286">
        <f>ROUNDUP(I16*J16,0)</f>
        <v>0</v>
      </c>
      <c r="L16" s="224"/>
      <c r="M16" s="572">
        <v>0.5</v>
      </c>
      <c r="N16" s="286">
        <f>ROUNDUP(L16*M16,0)</f>
        <v>0</v>
      </c>
      <c r="O16" s="224"/>
      <c r="P16" s="572">
        <v>0.33333333333333331</v>
      </c>
      <c r="Q16" s="286">
        <f>ROUNDUP(O16*P16,0)</f>
        <v>0</v>
      </c>
      <c r="R16" s="224"/>
      <c r="S16" s="572">
        <v>0.16666666666666666</v>
      </c>
      <c r="T16" s="286">
        <f>ROUNDUP(R16*S16,0)</f>
        <v>0</v>
      </c>
      <c r="U16" s="225"/>
      <c r="V16" s="225"/>
      <c r="W16" s="226"/>
      <c r="X16" s="225"/>
      <c r="Y16" s="286" t="str">
        <f t="shared" si="0"/>
        <v/>
      </c>
      <c r="Z16" s="287">
        <f t="shared" si="1"/>
        <v>0</v>
      </c>
      <c r="AA16" s="289">
        <f t="shared" si="2"/>
        <v>0</v>
      </c>
    </row>
    <row r="17" spans="1:27" ht="18.399999999999999" customHeight="1" x14ac:dyDescent="0.25">
      <c r="A17" s="555"/>
      <c r="B17" s="276" t="s">
        <v>109</v>
      </c>
      <c r="C17" s="218"/>
      <c r="D17" s="557"/>
      <c r="E17" s="277">
        <f>C17*D16</f>
        <v>0</v>
      </c>
      <c r="F17" s="218"/>
      <c r="G17" s="560"/>
      <c r="H17" s="277">
        <f>ROUNDUP(F17*G16,0)</f>
        <v>0</v>
      </c>
      <c r="I17" s="218"/>
      <c r="J17" s="563"/>
      <c r="K17" s="277">
        <f>ROUNDUP(I17*J16,0)</f>
        <v>0</v>
      </c>
      <c r="L17" s="218"/>
      <c r="M17" s="563"/>
      <c r="N17" s="277">
        <f>ROUNDUP(L17*M16,0)</f>
        <v>0</v>
      </c>
      <c r="O17" s="218"/>
      <c r="P17" s="563"/>
      <c r="Q17" s="277">
        <f>ROUNDUP(O17*P16,0)</f>
        <v>0</v>
      </c>
      <c r="R17" s="218"/>
      <c r="S17" s="563"/>
      <c r="T17" s="277">
        <f>ROUNDUP(R17*S16,0)</f>
        <v>0</v>
      </c>
      <c r="U17" s="219"/>
      <c r="V17" s="219"/>
      <c r="W17" s="220"/>
      <c r="X17" s="219"/>
      <c r="Y17" s="277" t="str">
        <f t="shared" si="0"/>
        <v/>
      </c>
      <c r="Z17" s="278">
        <f t="shared" si="1"/>
        <v>0</v>
      </c>
      <c r="AA17" s="279">
        <f t="shared" si="2"/>
        <v>0</v>
      </c>
    </row>
    <row r="18" spans="1:27" ht="18.399999999999999" customHeight="1" x14ac:dyDescent="0.25">
      <c r="A18" s="516"/>
      <c r="B18" s="280" t="s">
        <v>110</v>
      </c>
      <c r="C18" s="221"/>
      <c r="D18" s="569"/>
      <c r="E18" s="281">
        <f>C18*D16</f>
        <v>0</v>
      </c>
      <c r="F18" s="221"/>
      <c r="G18" s="571"/>
      <c r="H18" s="281">
        <f>ROUNDUP(F18*G16,0)</f>
        <v>0</v>
      </c>
      <c r="I18" s="221"/>
      <c r="J18" s="573"/>
      <c r="K18" s="281">
        <f>ROUNDUP(I18*J16,0)</f>
        <v>0</v>
      </c>
      <c r="L18" s="221"/>
      <c r="M18" s="573"/>
      <c r="N18" s="281">
        <f>ROUNDUP(L18*M16,0)</f>
        <v>0</v>
      </c>
      <c r="O18" s="221"/>
      <c r="P18" s="573"/>
      <c r="Q18" s="281">
        <f>ROUNDUP(O18*P16,0)</f>
        <v>0</v>
      </c>
      <c r="R18" s="221"/>
      <c r="S18" s="573"/>
      <c r="T18" s="281">
        <f>ROUNDUP(R18*S16,0)</f>
        <v>0</v>
      </c>
      <c r="U18" s="222"/>
      <c r="V18" s="222"/>
      <c r="W18" s="223"/>
      <c r="X18" s="222"/>
      <c r="Y18" s="281" t="str">
        <f t="shared" si="0"/>
        <v/>
      </c>
      <c r="Z18" s="282">
        <f t="shared" si="1"/>
        <v>0</v>
      </c>
      <c r="AA18" s="279">
        <f t="shared" si="2"/>
        <v>0</v>
      </c>
    </row>
    <row r="19" spans="1:27" ht="18.399999999999999" customHeight="1" x14ac:dyDescent="0.25">
      <c r="A19" s="407" t="s">
        <v>45</v>
      </c>
      <c r="B19" s="272" t="s">
        <v>108</v>
      </c>
      <c r="C19" s="208"/>
      <c r="D19" s="556">
        <v>1</v>
      </c>
      <c r="E19" s="273">
        <f>C19*D19</f>
        <v>0</v>
      </c>
      <c r="F19" s="208"/>
      <c r="G19" s="559">
        <v>0.83333333333333337</v>
      </c>
      <c r="H19" s="273">
        <f>ROUNDUP(F19*G19,0)</f>
        <v>0</v>
      </c>
      <c r="I19" s="208"/>
      <c r="J19" s="562">
        <v>0.66666666666666663</v>
      </c>
      <c r="K19" s="273">
        <f>ROUNDUP(I19*J19,0)</f>
        <v>0</v>
      </c>
      <c r="L19" s="208"/>
      <c r="M19" s="562">
        <v>0.5</v>
      </c>
      <c r="N19" s="273">
        <f>ROUNDUP(L19*M19,0)</f>
        <v>0</v>
      </c>
      <c r="O19" s="208"/>
      <c r="P19" s="562">
        <v>0.33333333333333331</v>
      </c>
      <c r="Q19" s="273">
        <f>ROUNDUP(O19*P19,0)</f>
        <v>0</v>
      </c>
      <c r="R19" s="208"/>
      <c r="S19" s="562">
        <v>0.16666666666666666</v>
      </c>
      <c r="T19" s="273">
        <f>ROUNDUP(R19*S19,0)</f>
        <v>0</v>
      </c>
      <c r="U19" s="209"/>
      <c r="V19" s="209"/>
      <c r="W19" s="214"/>
      <c r="X19" s="209"/>
      <c r="Y19" s="273" t="str">
        <f t="shared" si="0"/>
        <v/>
      </c>
      <c r="Z19" s="274">
        <f t="shared" si="1"/>
        <v>0</v>
      </c>
      <c r="AA19" s="275">
        <f t="shared" si="2"/>
        <v>0</v>
      </c>
    </row>
    <row r="20" spans="1:27" ht="18.399999999999999" customHeight="1" x14ac:dyDescent="0.25">
      <c r="A20" s="555"/>
      <c r="B20" s="276" t="s">
        <v>109</v>
      </c>
      <c r="C20" s="218"/>
      <c r="D20" s="557"/>
      <c r="E20" s="277">
        <f>C20*D19</f>
        <v>0</v>
      </c>
      <c r="F20" s="218"/>
      <c r="G20" s="560"/>
      <c r="H20" s="277">
        <f>ROUNDUP(F20*G19,0)</f>
        <v>0</v>
      </c>
      <c r="I20" s="218"/>
      <c r="J20" s="563"/>
      <c r="K20" s="277">
        <f>ROUNDUP(I20*J19,0)</f>
        <v>0</v>
      </c>
      <c r="L20" s="218"/>
      <c r="M20" s="563"/>
      <c r="N20" s="277">
        <f>ROUNDUP(L20*M19,0)</f>
        <v>0</v>
      </c>
      <c r="O20" s="218"/>
      <c r="P20" s="563"/>
      <c r="Q20" s="277">
        <f>ROUNDUP(O20*P19,0)</f>
        <v>0</v>
      </c>
      <c r="R20" s="218"/>
      <c r="S20" s="563"/>
      <c r="T20" s="277">
        <f>ROUNDUP(R20*S19,0)</f>
        <v>0</v>
      </c>
      <c r="U20" s="219"/>
      <c r="V20" s="219"/>
      <c r="W20" s="220"/>
      <c r="X20" s="219"/>
      <c r="Y20" s="277" t="str">
        <f t="shared" si="0"/>
        <v/>
      </c>
      <c r="Z20" s="278">
        <f t="shared" si="1"/>
        <v>0</v>
      </c>
      <c r="AA20" s="279">
        <f t="shared" si="2"/>
        <v>0</v>
      </c>
    </row>
    <row r="21" spans="1:27" ht="18.399999999999999" customHeight="1" x14ac:dyDescent="0.25">
      <c r="A21" s="516"/>
      <c r="B21" s="280" t="s">
        <v>110</v>
      </c>
      <c r="C21" s="211"/>
      <c r="D21" s="558"/>
      <c r="E21" s="283">
        <f>C21*D19</f>
        <v>0</v>
      </c>
      <c r="F21" s="211"/>
      <c r="G21" s="561"/>
      <c r="H21" s="283">
        <f>ROUNDUP(F21*G19,0)</f>
        <v>0</v>
      </c>
      <c r="I21" s="211"/>
      <c r="J21" s="564"/>
      <c r="K21" s="283">
        <f>ROUNDUP(I21*J19,0)</f>
        <v>0</v>
      </c>
      <c r="L21" s="211"/>
      <c r="M21" s="564"/>
      <c r="N21" s="283">
        <f>ROUNDUP(L21*M19,0)</f>
        <v>0</v>
      </c>
      <c r="O21" s="211"/>
      <c r="P21" s="564"/>
      <c r="Q21" s="283">
        <f>ROUNDUP(O21*P19,0)</f>
        <v>0</v>
      </c>
      <c r="R21" s="211"/>
      <c r="S21" s="564"/>
      <c r="T21" s="283">
        <f>ROUNDUP(R21*S19,0)</f>
        <v>0</v>
      </c>
      <c r="U21" s="212"/>
      <c r="V21" s="212"/>
      <c r="W21" s="213"/>
      <c r="X21" s="212"/>
      <c r="Y21" s="283" t="str">
        <f t="shared" si="0"/>
        <v/>
      </c>
      <c r="Z21" s="284">
        <f t="shared" si="1"/>
        <v>0</v>
      </c>
      <c r="AA21" s="285">
        <f t="shared" si="2"/>
        <v>0</v>
      </c>
    </row>
    <row r="22" spans="1:27" ht="18.399999999999999" customHeight="1" x14ac:dyDescent="0.25">
      <c r="A22" s="407" t="s">
        <v>155</v>
      </c>
      <c r="B22" s="272" t="s">
        <v>108</v>
      </c>
      <c r="C22" s="224"/>
      <c r="D22" s="568">
        <v>1</v>
      </c>
      <c r="E22" s="286">
        <f>C22*D22</f>
        <v>0</v>
      </c>
      <c r="F22" s="224"/>
      <c r="G22" s="570">
        <v>0.83333333333333337</v>
      </c>
      <c r="H22" s="286">
        <f>ROUNDUP(F22*G22,0)</f>
        <v>0</v>
      </c>
      <c r="I22" s="224"/>
      <c r="J22" s="572">
        <v>0.66666666666666663</v>
      </c>
      <c r="K22" s="286">
        <f>ROUNDUP(I22*J22,0)</f>
        <v>0</v>
      </c>
      <c r="L22" s="224"/>
      <c r="M22" s="572">
        <v>0.5</v>
      </c>
      <c r="N22" s="286">
        <f>ROUNDUP(L22*M22,0)</f>
        <v>0</v>
      </c>
      <c r="O22" s="224"/>
      <c r="P22" s="572">
        <v>0.33333333333333331</v>
      </c>
      <c r="Q22" s="286">
        <f>ROUNDUP(O22*P22,0)</f>
        <v>0</v>
      </c>
      <c r="R22" s="224"/>
      <c r="S22" s="572">
        <v>0.16666666666666666</v>
      </c>
      <c r="T22" s="286">
        <f>ROUNDUP(R22*S22,0)</f>
        <v>0</v>
      </c>
      <c r="U22" s="225"/>
      <c r="V22" s="225"/>
      <c r="W22" s="226"/>
      <c r="X22" s="225"/>
      <c r="Y22" s="286" t="str">
        <f t="shared" si="0"/>
        <v/>
      </c>
      <c r="Z22" s="287">
        <f t="shared" si="1"/>
        <v>0</v>
      </c>
      <c r="AA22" s="275">
        <f t="shared" si="2"/>
        <v>0</v>
      </c>
    </row>
    <row r="23" spans="1:27" ht="18.399999999999999" customHeight="1" x14ac:dyDescent="0.25">
      <c r="A23" s="555"/>
      <c r="B23" s="276" t="s">
        <v>109</v>
      </c>
      <c r="C23" s="218"/>
      <c r="D23" s="557"/>
      <c r="E23" s="277">
        <f>C23*D22</f>
        <v>0</v>
      </c>
      <c r="F23" s="218"/>
      <c r="G23" s="560"/>
      <c r="H23" s="277">
        <f>ROUNDUP(F23*G22,0)</f>
        <v>0</v>
      </c>
      <c r="I23" s="218"/>
      <c r="J23" s="563"/>
      <c r="K23" s="277">
        <f>ROUNDUP(I23*J22,0)</f>
        <v>0</v>
      </c>
      <c r="L23" s="218"/>
      <c r="M23" s="563"/>
      <c r="N23" s="277">
        <f>ROUNDUP(L23*M22,0)</f>
        <v>0</v>
      </c>
      <c r="O23" s="218"/>
      <c r="P23" s="563"/>
      <c r="Q23" s="277">
        <f>ROUNDUP(O23*P22,0)</f>
        <v>0</v>
      </c>
      <c r="R23" s="218"/>
      <c r="S23" s="563"/>
      <c r="T23" s="277">
        <f>ROUNDUP(R23*S22,0)</f>
        <v>0</v>
      </c>
      <c r="U23" s="219"/>
      <c r="V23" s="219"/>
      <c r="W23" s="220"/>
      <c r="X23" s="219"/>
      <c r="Y23" s="277" t="str">
        <f t="shared" si="0"/>
        <v/>
      </c>
      <c r="Z23" s="278">
        <f t="shared" si="1"/>
        <v>0</v>
      </c>
      <c r="AA23" s="279">
        <f t="shared" si="2"/>
        <v>0</v>
      </c>
    </row>
    <row r="24" spans="1:27" ht="18.399999999999999" customHeight="1" x14ac:dyDescent="0.25">
      <c r="A24" s="516"/>
      <c r="B24" s="280" t="s">
        <v>110</v>
      </c>
      <c r="C24" s="221"/>
      <c r="D24" s="569"/>
      <c r="E24" s="281">
        <f>C24*D22</f>
        <v>0</v>
      </c>
      <c r="F24" s="221"/>
      <c r="G24" s="571"/>
      <c r="H24" s="281">
        <f>ROUNDUP(F24*G22,0)</f>
        <v>0</v>
      </c>
      <c r="I24" s="221"/>
      <c r="J24" s="573"/>
      <c r="K24" s="281">
        <f>ROUNDUP(I24*J22,0)</f>
        <v>0</v>
      </c>
      <c r="L24" s="221"/>
      <c r="M24" s="573"/>
      <c r="N24" s="281">
        <f>ROUNDUP(L24*M22,0)</f>
        <v>0</v>
      </c>
      <c r="O24" s="221"/>
      <c r="P24" s="573"/>
      <c r="Q24" s="281">
        <f>ROUNDUP(O24*P22,0)</f>
        <v>0</v>
      </c>
      <c r="R24" s="221"/>
      <c r="S24" s="573"/>
      <c r="T24" s="281">
        <f>ROUNDUP(R24*S22,0)</f>
        <v>0</v>
      </c>
      <c r="U24" s="222"/>
      <c r="V24" s="222"/>
      <c r="W24" s="223"/>
      <c r="X24" s="222"/>
      <c r="Y24" s="281" t="str">
        <f t="shared" si="0"/>
        <v/>
      </c>
      <c r="Z24" s="282">
        <f t="shared" si="1"/>
        <v>0</v>
      </c>
      <c r="AA24" s="288">
        <f t="shared" si="2"/>
        <v>0</v>
      </c>
    </row>
    <row r="25" spans="1:27" ht="18.399999999999999" customHeight="1" x14ac:dyDescent="0.25">
      <c r="A25" s="407" t="s">
        <v>156</v>
      </c>
      <c r="B25" s="272" t="s">
        <v>108</v>
      </c>
      <c r="C25" s="208"/>
      <c r="D25" s="556">
        <v>1</v>
      </c>
      <c r="E25" s="273">
        <f>C25*D25</f>
        <v>0</v>
      </c>
      <c r="F25" s="208"/>
      <c r="G25" s="559">
        <v>0.83333333333333337</v>
      </c>
      <c r="H25" s="273">
        <f>ROUNDUP(F25*G25,0)</f>
        <v>0</v>
      </c>
      <c r="I25" s="208"/>
      <c r="J25" s="562">
        <v>0.66666666666666663</v>
      </c>
      <c r="K25" s="273">
        <f>ROUNDUP(I25*J25,0)</f>
        <v>0</v>
      </c>
      <c r="L25" s="208"/>
      <c r="M25" s="562">
        <v>0.5</v>
      </c>
      <c r="N25" s="273">
        <f>ROUNDUP(L25*M25,0)</f>
        <v>0</v>
      </c>
      <c r="O25" s="208"/>
      <c r="P25" s="562">
        <v>0.33333333333333331</v>
      </c>
      <c r="Q25" s="273">
        <f>ROUNDUP(O25*P25,0)</f>
        <v>0</v>
      </c>
      <c r="R25" s="208"/>
      <c r="S25" s="562">
        <v>0.16666666666666666</v>
      </c>
      <c r="T25" s="273">
        <f>ROUNDUP(R25*S25,0)</f>
        <v>0</v>
      </c>
      <c r="U25" s="209"/>
      <c r="V25" s="209"/>
      <c r="W25" s="214"/>
      <c r="X25" s="209"/>
      <c r="Y25" s="273" t="str">
        <f t="shared" si="0"/>
        <v/>
      </c>
      <c r="Z25" s="274">
        <f t="shared" si="1"/>
        <v>0</v>
      </c>
      <c r="AA25" s="275">
        <f t="shared" si="2"/>
        <v>0</v>
      </c>
    </row>
    <row r="26" spans="1:27" ht="18.399999999999999" customHeight="1" x14ac:dyDescent="0.25">
      <c r="A26" s="555"/>
      <c r="B26" s="276" t="s">
        <v>109</v>
      </c>
      <c r="C26" s="218"/>
      <c r="D26" s="557"/>
      <c r="E26" s="277">
        <f>C26*D25</f>
        <v>0</v>
      </c>
      <c r="F26" s="218"/>
      <c r="G26" s="560"/>
      <c r="H26" s="277">
        <f>ROUNDUP(F26*G25,0)</f>
        <v>0</v>
      </c>
      <c r="I26" s="218"/>
      <c r="J26" s="563"/>
      <c r="K26" s="277">
        <f>ROUNDUP(I26*J25,0)</f>
        <v>0</v>
      </c>
      <c r="L26" s="218"/>
      <c r="M26" s="563"/>
      <c r="N26" s="277">
        <f>ROUNDUP(L26*M25,0)</f>
        <v>0</v>
      </c>
      <c r="O26" s="218"/>
      <c r="P26" s="563"/>
      <c r="Q26" s="277">
        <f>ROUNDUP(O26*P25,0)</f>
        <v>0</v>
      </c>
      <c r="R26" s="218"/>
      <c r="S26" s="563"/>
      <c r="T26" s="277">
        <f>ROUNDUP(R26*S25,0)</f>
        <v>0</v>
      </c>
      <c r="U26" s="219"/>
      <c r="V26" s="219"/>
      <c r="W26" s="220"/>
      <c r="X26" s="219"/>
      <c r="Y26" s="277" t="str">
        <f t="shared" si="0"/>
        <v/>
      </c>
      <c r="Z26" s="278">
        <f t="shared" si="1"/>
        <v>0</v>
      </c>
      <c r="AA26" s="279">
        <f t="shared" si="2"/>
        <v>0</v>
      </c>
    </row>
    <row r="27" spans="1:27" ht="18.399999999999999" customHeight="1" x14ac:dyDescent="0.25">
      <c r="A27" s="516"/>
      <c r="B27" s="280" t="s">
        <v>110</v>
      </c>
      <c r="C27" s="211"/>
      <c r="D27" s="558"/>
      <c r="E27" s="283">
        <f>C27*D25</f>
        <v>0</v>
      </c>
      <c r="F27" s="211"/>
      <c r="G27" s="561"/>
      <c r="H27" s="283">
        <f>ROUNDUP(F27*G25,0)</f>
        <v>0</v>
      </c>
      <c r="I27" s="211"/>
      <c r="J27" s="564"/>
      <c r="K27" s="283">
        <f>ROUNDUP(I27*J25,0)</f>
        <v>0</v>
      </c>
      <c r="L27" s="211"/>
      <c r="M27" s="564"/>
      <c r="N27" s="283">
        <f>ROUNDUP(L27*M25,0)</f>
        <v>0</v>
      </c>
      <c r="O27" s="211"/>
      <c r="P27" s="564"/>
      <c r="Q27" s="283">
        <f>ROUNDUP(O27*P25,0)</f>
        <v>0</v>
      </c>
      <c r="R27" s="211"/>
      <c r="S27" s="564"/>
      <c r="T27" s="283">
        <f>ROUNDUP(R27*S25,0)</f>
        <v>0</v>
      </c>
      <c r="U27" s="212"/>
      <c r="V27" s="212"/>
      <c r="W27" s="213"/>
      <c r="X27" s="212"/>
      <c r="Y27" s="283" t="str">
        <f t="shared" si="0"/>
        <v/>
      </c>
      <c r="Z27" s="284">
        <f t="shared" si="1"/>
        <v>0</v>
      </c>
      <c r="AA27" s="285">
        <f t="shared" si="2"/>
        <v>0</v>
      </c>
    </row>
    <row r="28" spans="1:27" ht="18.399999999999999" customHeight="1" x14ac:dyDescent="0.25">
      <c r="A28" s="407" t="s">
        <v>157</v>
      </c>
      <c r="B28" s="272" t="s">
        <v>108</v>
      </c>
      <c r="C28" s="224"/>
      <c r="D28" s="568">
        <v>1</v>
      </c>
      <c r="E28" s="286">
        <f>C28*D28</f>
        <v>0</v>
      </c>
      <c r="F28" s="224"/>
      <c r="G28" s="570">
        <v>0.83333333333333337</v>
      </c>
      <c r="H28" s="286">
        <f>ROUNDUP(F28*G28,0)</f>
        <v>0</v>
      </c>
      <c r="I28" s="224"/>
      <c r="J28" s="572">
        <v>0.66666666666666663</v>
      </c>
      <c r="K28" s="286">
        <f>ROUNDUP(I28*J28,0)</f>
        <v>0</v>
      </c>
      <c r="L28" s="224"/>
      <c r="M28" s="572">
        <v>0.5</v>
      </c>
      <c r="N28" s="286">
        <f>ROUNDUP(L28*M28,0)</f>
        <v>0</v>
      </c>
      <c r="O28" s="224"/>
      <c r="P28" s="572">
        <v>0.33333333333333331</v>
      </c>
      <c r="Q28" s="286">
        <f>ROUNDUP(O28*P28,0)</f>
        <v>0</v>
      </c>
      <c r="R28" s="224"/>
      <c r="S28" s="572">
        <v>0.16666666666666666</v>
      </c>
      <c r="T28" s="286">
        <f>ROUNDUP(R28*S28,0)</f>
        <v>0</v>
      </c>
      <c r="U28" s="225"/>
      <c r="V28" s="225"/>
      <c r="W28" s="226"/>
      <c r="X28" s="225"/>
      <c r="Y28" s="286" t="str">
        <f t="shared" si="0"/>
        <v/>
      </c>
      <c r="Z28" s="287">
        <f t="shared" si="1"/>
        <v>0</v>
      </c>
      <c r="AA28" s="275">
        <f t="shared" si="2"/>
        <v>0</v>
      </c>
    </row>
    <row r="29" spans="1:27" ht="18.399999999999999" customHeight="1" x14ac:dyDescent="0.25">
      <c r="A29" s="555"/>
      <c r="B29" s="276" t="s">
        <v>109</v>
      </c>
      <c r="C29" s="218"/>
      <c r="D29" s="557"/>
      <c r="E29" s="277">
        <f>C29*D28</f>
        <v>0</v>
      </c>
      <c r="F29" s="218"/>
      <c r="G29" s="560"/>
      <c r="H29" s="277">
        <f>ROUNDUP(F29*G28,0)</f>
        <v>0</v>
      </c>
      <c r="I29" s="218"/>
      <c r="J29" s="563"/>
      <c r="K29" s="277">
        <f>ROUNDUP(I29*J28,0)</f>
        <v>0</v>
      </c>
      <c r="L29" s="218"/>
      <c r="M29" s="563"/>
      <c r="N29" s="277">
        <f>ROUNDUP(L29*M28,0)</f>
        <v>0</v>
      </c>
      <c r="O29" s="218"/>
      <c r="P29" s="563"/>
      <c r="Q29" s="277">
        <f>ROUNDUP(O29*P28,0)</f>
        <v>0</v>
      </c>
      <c r="R29" s="218"/>
      <c r="S29" s="563"/>
      <c r="T29" s="277">
        <f>ROUNDUP(R29*S28,0)</f>
        <v>0</v>
      </c>
      <c r="U29" s="219"/>
      <c r="V29" s="219"/>
      <c r="W29" s="220"/>
      <c r="X29" s="219"/>
      <c r="Y29" s="277" t="str">
        <f t="shared" si="0"/>
        <v/>
      </c>
      <c r="Z29" s="278">
        <f t="shared" si="1"/>
        <v>0</v>
      </c>
      <c r="AA29" s="279">
        <f t="shared" si="2"/>
        <v>0</v>
      </c>
    </row>
    <row r="30" spans="1:27" ht="18.399999999999999" customHeight="1" x14ac:dyDescent="0.25">
      <c r="A30" s="516"/>
      <c r="B30" s="280" t="s">
        <v>110</v>
      </c>
      <c r="C30" s="221"/>
      <c r="D30" s="569"/>
      <c r="E30" s="281">
        <f>C30*D28</f>
        <v>0</v>
      </c>
      <c r="F30" s="221"/>
      <c r="G30" s="571"/>
      <c r="H30" s="281">
        <f>ROUNDUP(F30*G28,0)</f>
        <v>0</v>
      </c>
      <c r="I30" s="221"/>
      <c r="J30" s="573"/>
      <c r="K30" s="281">
        <f>ROUNDUP(I30*J28,0)</f>
        <v>0</v>
      </c>
      <c r="L30" s="221"/>
      <c r="M30" s="573"/>
      <c r="N30" s="281">
        <f>ROUNDUP(L30*M28,0)</f>
        <v>0</v>
      </c>
      <c r="O30" s="221"/>
      <c r="P30" s="573"/>
      <c r="Q30" s="281">
        <f>ROUNDUP(O30*P28,0)</f>
        <v>0</v>
      </c>
      <c r="R30" s="221"/>
      <c r="S30" s="573"/>
      <c r="T30" s="281">
        <f>ROUNDUP(R30*S28,0)</f>
        <v>0</v>
      </c>
      <c r="U30" s="222"/>
      <c r="V30" s="222"/>
      <c r="W30" s="223"/>
      <c r="X30" s="222"/>
      <c r="Y30" s="281" t="str">
        <f t="shared" si="0"/>
        <v/>
      </c>
      <c r="Z30" s="282">
        <f t="shared" si="1"/>
        <v>0</v>
      </c>
      <c r="AA30" s="279">
        <f t="shared" si="2"/>
        <v>0</v>
      </c>
    </row>
    <row r="31" spans="1:27" ht="18.399999999999999" customHeight="1" x14ac:dyDescent="0.25">
      <c r="A31" s="407" t="s">
        <v>46</v>
      </c>
      <c r="B31" s="272" t="s">
        <v>108</v>
      </c>
      <c r="C31" s="208"/>
      <c r="D31" s="556">
        <v>1</v>
      </c>
      <c r="E31" s="273">
        <f>C31*D31</f>
        <v>0</v>
      </c>
      <c r="F31" s="208"/>
      <c r="G31" s="559">
        <v>0.83333333333333337</v>
      </c>
      <c r="H31" s="273">
        <f>ROUNDUP(F31*G31,0)</f>
        <v>0</v>
      </c>
      <c r="I31" s="208"/>
      <c r="J31" s="562">
        <v>0.66666666666666663</v>
      </c>
      <c r="K31" s="273">
        <f>ROUNDUP(I31*J31,0)</f>
        <v>0</v>
      </c>
      <c r="L31" s="208"/>
      <c r="M31" s="562">
        <v>0.5</v>
      </c>
      <c r="N31" s="273">
        <f>ROUNDUP(L31*M31,0)</f>
        <v>0</v>
      </c>
      <c r="O31" s="208"/>
      <c r="P31" s="562">
        <v>0.33333333333333331</v>
      </c>
      <c r="Q31" s="273">
        <f>ROUNDUP(O31*P31,0)</f>
        <v>0</v>
      </c>
      <c r="R31" s="208"/>
      <c r="S31" s="562">
        <v>0.16666666666666666</v>
      </c>
      <c r="T31" s="273">
        <f>ROUNDUP(R31*S31,0)</f>
        <v>0</v>
      </c>
      <c r="U31" s="209"/>
      <c r="V31" s="209"/>
      <c r="W31" s="214"/>
      <c r="X31" s="209"/>
      <c r="Y31" s="273" t="str">
        <f t="shared" si="0"/>
        <v/>
      </c>
      <c r="Z31" s="274">
        <f t="shared" si="1"/>
        <v>0</v>
      </c>
      <c r="AA31" s="275">
        <f t="shared" si="2"/>
        <v>0</v>
      </c>
    </row>
    <row r="32" spans="1:27" ht="18.399999999999999" customHeight="1" x14ac:dyDescent="0.25">
      <c r="A32" s="555"/>
      <c r="B32" s="276" t="s">
        <v>109</v>
      </c>
      <c r="C32" s="218"/>
      <c r="D32" s="557"/>
      <c r="E32" s="277">
        <f>C32*D31</f>
        <v>0</v>
      </c>
      <c r="F32" s="218"/>
      <c r="G32" s="560"/>
      <c r="H32" s="277">
        <f>ROUNDUP(F32*G31,0)</f>
        <v>0</v>
      </c>
      <c r="I32" s="218"/>
      <c r="J32" s="563"/>
      <c r="K32" s="277">
        <f>ROUNDUP(I32*J31,0)</f>
        <v>0</v>
      </c>
      <c r="L32" s="218"/>
      <c r="M32" s="563"/>
      <c r="N32" s="277">
        <f>ROUNDUP(L32*M31,0)</f>
        <v>0</v>
      </c>
      <c r="O32" s="218"/>
      <c r="P32" s="563"/>
      <c r="Q32" s="277">
        <f>ROUNDUP(O32*P31,0)</f>
        <v>0</v>
      </c>
      <c r="R32" s="218"/>
      <c r="S32" s="563"/>
      <c r="T32" s="277">
        <f>ROUNDUP(R32*S31,0)</f>
        <v>0</v>
      </c>
      <c r="U32" s="219"/>
      <c r="V32" s="219"/>
      <c r="W32" s="220"/>
      <c r="X32" s="219"/>
      <c r="Y32" s="277" t="str">
        <f t="shared" si="0"/>
        <v/>
      </c>
      <c r="Z32" s="278">
        <f t="shared" si="1"/>
        <v>0</v>
      </c>
      <c r="AA32" s="279">
        <f t="shared" si="2"/>
        <v>0</v>
      </c>
    </row>
    <row r="33" spans="1:27" ht="18.399999999999999" customHeight="1" x14ac:dyDescent="0.25">
      <c r="A33" s="516"/>
      <c r="B33" s="280" t="s">
        <v>110</v>
      </c>
      <c r="C33" s="211"/>
      <c r="D33" s="558"/>
      <c r="E33" s="283">
        <f>C33*D31</f>
        <v>0</v>
      </c>
      <c r="F33" s="211"/>
      <c r="G33" s="561"/>
      <c r="H33" s="283">
        <f>ROUNDUP(F33*G31,0)</f>
        <v>0</v>
      </c>
      <c r="I33" s="211"/>
      <c r="J33" s="564"/>
      <c r="K33" s="283">
        <f>ROUNDUP(I33*J31,0)</f>
        <v>0</v>
      </c>
      <c r="L33" s="211"/>
      <c r="M33" s="564"/>
      <c r="N33" s="283">
        <f>ROUNDUP(L33*M31,0)</f>
        <v>0</v>
      </c>
      <c r="O33" s="211"/>
      <c r="P33" s="564"/>
      <c r="Q33" s="283">
        <f>ROUNDUP(O33*P31,0)</f>
        <v>0</v>
      </c>
      <c r="R33" s="211"/>
      <c r="S33" s="564"/>
      <c r="T33" s="283">
        <f>ROUNDUP(R33*S31,0)</f>
        <v>0</v>
      </c>
      <c r="U33" s="212"/>
      <c r="V33" s="212"/>
      <c r="W33" s="213"/>
      <c r="X33" s="212"/>
      <c r="Y33" s="283" t="str">
        <f t="shared" si="0"/>
        <v/>
      </c>
      <c r="Z33" s="284">
        <f t="shared" si="1"/>
        <v>0</v>
      </c>
      <c r="AA33" s="288">
        <f t="shared" si="2"/>
        <v>0</v>
      </c>
    </row>
    <row r="34" spans="1:27" ht="18.399999999999999" customHeight="1" x14ac:dyDescent="0.25">
      <c r="A34" s="407" t="s">
        <v>47</v>
      </c>
      <c r="B34" s="272" t="s">
        <v>108</v>
      </c>
      <c r="C34" s="224"/>
      <c r="D34" s="568">
        <v>1</v>
      </c>
      <c r="E34" s="286">
        <f>C34*D34</f>
        <v>0</v>
      </c>
      <c r="F34" s="224"/>
      <c r="G34" s="570">
        <v>0.83333333333333337</v>
      </c>
      <c r="H34" s="286">
        <f>ROUNDUP(F34*G34,0)</f>
        <v>0</v>
      </c>
      <c r="I34" s="224"/>
      <c r="J34" s="572">
        <v>0.66666666666666663</v>
      </c>
      <c r="K34" s="286">
        <f>ROUNDUP(I34*J34,0)</f>
        <v>0</v>
      </c>
      <c r="L34" s="224"/>
      <c r="M34" s="572">
        <v>0.5</v>
      </c>
      <c r="N34" s="286">
        <f>ROUNDUP(L34*M34,0)</f>
        <v>0</v>
      </c>
      <c r="O34" s="224"/>
      <c r="P34" s="572">
        <v>0.33333333333333331</v>
      </c>
      <c r="Q34" s="286">
        <f>ROUNDUP(O34*P34,0)</f>
        <v>0</v>
      </c>
      <c r="R34" s="224"/>
      <c r="S34" s="572">
        <v>0.16666666666666666</v>
      </c>
      <c r="T34" s="286">
        <f>ROUNDUP(R34*S34,0)</f>
        <v>0</v>
      </c>
      <c r="U34" s="225"/>
      <c r="V34" s="225"/>
      <c r="W34" s="226"/>
      <c r="X34" s="225"/>
      <c r="Y34" s="286" t="str">
        <f t="shared" si="0"/>
        <v/>
      </c>
      <c r="Z34" s="287">
        <f t="shared" si="1"/>
        <v>0</v>
      </c>
      <c r="AA34" s="289">
        <f t="shared" si="2"/>
        <v>0</v>
      </c>
    </row>
    <row r="35" spans="1:27" ht="18.399999999999999" customHeight="1" x14ac:dyDescent="0.25">
      <c r="A35" s="555"/>
      <c r="B35" s="276" t="s">
        <v>109</v>
      </c>
      <c r="C35" s="218"/>
      <c r="D35" s="557"/>
      <c r="E35" s="277">
        <f>C35*D34</f>
        <v>0</v>
      </c>
      <c r="F35" s="218"/>
      <c r="G35" s="560"/>
      <c r="H35" s="277">
        <f>ROUNDUP(F35*G34,0)</f>
        <v>0</v>
      </c>
      <c r="I35" s="218"/>
      <c r="J35" s="563"/>
      <c r="K35" s="277">
        <f>ROUNDUP(I35*J34,0)</f>
        <v>0</v>
      </c>
      <c r="L35" s="218"/>
      <c r="M35" s="563"/>
      <c r="N35" s="277">
        <f>ROUNDUP(L35*M34,0)</f>
        <v>0</v>
      </c>
      <c r="O35" s="218"/>
      <c r="P35" s="563"/>
      <c r="Q35" s="277">
        <f>ROUNDUP(O35*P34,0)</f>
        <v>0</v>
      </c>
      <c r="R35" s="218"/>
      <c r="S35" s="563"/>
      <c r="T35" s="277">
        <f>ROUNDUP(R35*S34,0)</f>
        <v>0</v>
      </c>
      <c r="U35" s="219"/>
      <c r="V35" s="219"/>
      <c r="W35" s="220"/>
      <c r="X35" s="219"/>
      <c r="Y35" s="277" t="str">
        <f t="shared" si="0"/>
        <v/>
      </c>
      <c r="Z35" s="278">
        <f t="shared" si="1"/>
        <v>0</v>
      </c>
      <c r="AA35" s="279">
        <f t="shared" si="2"/>
        <v>0</v>
      </c>
    </row>
    <row r="36" spans="1:27" ht="18.399999999999999" customHeight="1" x14ac:dyDescent="0.25">
      <c r="A36" s="516"/>
      <c r="B36" s="280" t="s">
        <v>110</v>
      </c>
      <c r="C36" s="221"/>
      <c r="D36" s="569"/>
      <c r="E36" s="281">
        <f>C36*D34</f>
        <v>0</v>
      </c>
      <c r="F36" s="221"/>
      <c r="G36" s="571"/>
      <c r="H36" s="281">
        <f>ROUNDUP(F36*G34,0)</f>
        <v>0</v>
      </c>
      <c r="I36" s="221"/>
      <c r="J36" s="573"/>
      <c r="K36" s="281">
        <f>ROUNDUP(I36*J34,0)</f>
        <v>0</v>
      </c>
      <c r="L36" s="221"/>
      <c r="M36" s="573"/>
      <c r="N36" s="281">
        <f>ROUNDUP(L36*M34,0)</f>
        <v>0</v>
      </c>
      <c r="O36" s="221"/>
      <c r="P36" s="573"/>
      <c r="Q36" s="281">
        <f>ROUNDUP(O36*P34,0)</f>
        <v>0</v>
      </c>
      <c r="R36" s="221"/>
      <c r="S36" s="573"/>
      <c r="T36" s="281">
        <f>ROUNDUP(R36*S34,0)</f>
        <v>0</v>
      </c>
      <c r="U36" s="222"/>
      <c r="V36" s="222"/>
      <c r="W36" s="223"/>
      <c r="X36" s="222"/>
      <c r="Y36" s="281" t="str">
        <f t="shared" si="0"/>
        <v/>
      </c>
      <c r="Z36" s="282">
        <f t="shared" si="1"/>
        <v>0</v>
      </c>
      <c r="AA36" s="279">
        <f t="shared" si="2"/>
        <v>0</v>
      </c>
    </row>
    <row r="37" spans="1:27" ht="18.399999999999999" customHeight="1" x14ac:dyDescent="0.25">
      <c r="A37" s="407" t="s">
        <v>48</v>
      </c>
      <c r="B37" s="272" t="s">
        <v>108</v>
      </c>
      <c r="C37" s="208"/>
      <c r="D37" s="556">
        <v>1</v>
      </c>
      <c r="E37" s="273">
        <f>C37*D37</f>
        <v>0</v>
      </c>
      <c r="F37" s="208"/>
      <c r="G37" s="559">
        <v>0.83333333333333337</v>
      </c>
      <c r="H37" s="273">
        <f>ROUNDUP(F37*G37,0)</f>
        <v>0</v>
      </c>
      <c r="I37" s="208"/>
      <c r="J37" s="562">
        <v>0.66666666666666663</v>
      </c>
      <c r="K37" s="273">
        <f>ROUNDUP(I37*J37,0)</f>
        <v>0</v>
      </c>
      <c r="L37" s="208"/>
      <c r="M37" s="562">
        <v>0.5</v>
      </c>
      <c r="N37" s="273">
        <f>ROUNDUP(L37*M37,0)</f>
        <v>0</v>
      </c>
      <c r="O37" s="208"/>
      <c r="P37" s="562">
        <v>0.33333333333333331</v>
      </c>
      <c r="Q37" s="273">
        <f>ROUNDUP(O37*P37,0)</f>
        <v>0</v>
      </c>
      <c r="R37" s="208"/>
      <c r="S37" s="562">
        <v>0.16666666666666666</v>
      </c>
      <c r="T37" s="273">
        <f>ROUNDUP(R37*S37,0)</f>
        <v>0</v>
      </c>
      <c r="U37" s="209"/>
      <c r="V37" s="209"/>
      <c r="W37" s="214"/>
      <c r="X37" s="209"/>
      <c r="Y37" s="273" t="str">
        <f t="shared" si="0"/>
        <v/>
      </c>
      <c r="Z37" s="274">
        <f t="shared" si="1"/>
        <v>0</v>
      </c>
      <c r="AA37" s="275">
        <f t="shared" si="2"/>
        <v>0</v>
      </c>
    </row>
    <row r="38" spans="1:27" ht="18.399999999999999" customHeight="1" x14ac:dyDescent="0.25">
      <c r="A38" s="555"/>
      <c r="B38" s="276" t="s">
        <v>109</v>
      </c>
      <c r="C38" s="218"/>
      <c r="D38" s="557"/>
      <c r="E38" s="277">
        <f>C38*D37</f>
        <v>0</v>
      </c>
      <c r="F38" s="218"/>
      <c r="G38" s="560"/>
      <c r="H38" s="277">
        <f>ROUNDUP(F38*G37,0)</f>
        <v>0</v>
      </c>
      <c r="I38" s="218"/>
      <c r="J38" s="563"/>
      <c r="K38" s="277">
        <f>ROUNDUP(I38*J37,0)</f>
        <v>0</v>
      </c>
      <c r="L38" s="218"/>
      <c r="M38" s="563"/>
      <c r="N38" s="277">
        <f>ROUNDUP(L38*M37,0)</f>
        <v>0</v>
      </c>
      <c r="O38" s="218"/>
      <c r="P38" s="563"/>
      <c r="Q38" s="277">
        <f>ROUNDUP(O38*P37,0)</f>
        <v>0</v>
      </c>
      <c r="R38" s="218"/>
      <c r="S38" s="563"/>
      <c r="T38" s="277">
        <f>ROUNDUP(R38*S37,0)</f>
        <v>0</v>
      </c>
      <c r="U38" s="219"/>
      <c r="V38" s="219"/>
      <c r="W38" s="220"/>
      <c r="X38" s="219"/>
      <c r="Y38" s="277" t="str">
        <f t="shared" si="0"/>
        <v/>
      </c>
      <c r="Z38" s="278">
        <f t="shared" si="1"/>
        <v>0</v>
      </c>
      <c r="AA38" s="279">
        <f t="shared" si="2"/>
        <v>0</v>
      </c>
    </row>
    <row r="39" spans="1:27" ht="18.399999999999999" customHeight="1" x14ac:dyDescent="0.25">
      <c r="A39" s="516"/>
      <c r="B39" s="280" t="s">
        <v>110</v>
      </c>
      <c r="C39" s="211"/>
      <c r="D39" s="558"/>
      <c r="E39" s="283">
        <f>C39*D37</f>
        <v>0</v>
      </c>
      <c r="F39" s="211"/>
      <c r="G39" s="561"/>
      <c r="H39" s="283">
        <f>ROUNDUP(F39*G37,0)</f>
        <v>0</v>
      </c>
      <c r="I39" s="211"/>
      <c r="J39" s="564"/>
      <c r="K39" s="283">
        <f>ROUNDUP(I39*J37,0)</f>
        <v>0</v>
      </c>
      <c r="L39" s="211"/>
      <c r="M39" s="564"/>
      <c r="N39" s="283">
        <f>ROUNDUP(L39*M37,0)</f>
        <v>0</v>
      </c>
      <c r="O39" s="211"/>
      <c r="P39" s="564"/>
      <c r="Q39" s="283">
        <f>ROUNDUP(O39*P37,0)</f>
        <v>0</v>
      </c>
      <c r="R39" s="211"/>
      <c r="S39" s="564"/>
      <c r="T39" s="283">
        <f>ROUNDUP(R39*S37,0)</f>
        <v>0</v>
      </c>
      <c r="U39" s="212"/>
      <c r="V39" s="212"/>
      <c r="W39" s="213"/>
      <c r="X39" s="212"/>
      <c r="Y39" s="283" t="str">
        <f t="shared" si="0"/>
        <v/>
      </c>
      <c r="Z39" s="284">
        <f t="shared" si="1"/>
        <v>0</v>
      </c>
      <c r="AA39" s="288">
        <f t="shared" si="2"/>
        <v>0</v>
      </c>
    </row>
    <row r="40" spans="1:27" ht="17.25" customHeight="1" x14ac:dyDescent="0.25">
      <c r="A40" s="574" t="s">
        <v>4</v>
      </c>
      <c r="B40" s="272" t="s">
        <v>108</v>
      </c>
      <c r="C40" s="286">
        <f>SUM(C4,C7,C10,C13,C16,C19,C22,C25,C28,C31,C34,C37)</f>
        <v>0</v>
      </c>
      <c r="D40" s="552"/>
      <c r="E40" s="286">
        <f>SUM(E4,E7,E10,E13,E16,E19,E22,E25,E28,E31,E34,E37)</f>
        <v>0</v>
      </c>
      <c r="F40" s="286">
        <f t="shared" ref="F40:F42" si="3">SUM(F4,F7,F10,F13,F16,F19,F22,F25,F28,F31,F34,F37)</f>
        <v>0</v>
      </c>
      <c r="G40" s="552"/>
      <c r="H40" s="286">
        <f t="shared" ref="H40:I42" si="4">SUM(H4,H7,H10,H13,H16,H19,H22,H25,H28,H31,H34,H37)</f>
        <v>0</v>
      </c>
      <c r="I40" s="286">
        <f t="shared" si="4"/>
        <v>0</v>
      </c>
      <c r="J40" s="552"/>
      <c r="K40" s="286">
        <f t="shared" ref="K40:L42" si="5">SUM(K4,K7,K10,K13,K16,K19,K22,K25,K28,K31,K34,K37)</f>
        <v>0</v>
      </c>
      <c r="L40" s="286">
        <f t="shared" si="5"/>
        <v>0</v>
      </c>
      <c r="M40" s="552"/>
      <c r="N40" s="286">
        <f t="shared" ref="N40:O42" si="6">SUM(N4,N7,N10,N13,N16,N19,N22,N25,N28,N31,N34,N37)</f>
        <v>0</v>
      </c>
      <c r="O40" s="286">
        <f t="shared" si="6"/>
        <v>0</v>
      </c>
      <c r="P40" s="552"/>
      <c r="Q40" s="286">
        <f t="shared" ref="Q40:R42" si="7">SUM(Q4,Q7,Q10,Q13,Q16,Q19,Q22,Q25,Q28,Q31,Q34,Q37)</f>
        <v>0</v>
      </c>
      <c r="R40" s="286">
        <f t="shared" si="7"/>
        <v>0</v>
      </c>
      <c r="S40" s="552"/>
      <c r="T40" s="286">
        <f t="shared" ref="T40:AA42" si="8">SUM(T4,T7,T10,T13,T16,T19,T22,T25,T28,T31,T34,T37)</f>
        <v>0</v>
      </c>
      <c r="U40" s="286">
        <f t="shared" si="8"/>
        <v>0</v>
      </c>
      <c r="V40" s="286">
        <f t="shared" si="8"/>
        <v>0</v>
      </c>
      <c r="W40" s="286">
        <f t="shared" si="8"/>
        <v>0</v>
      </c>
      <c r="X40" s="286">
        <f t="shared" si="8"/>
        <v>0</v>
      </c>
      <c r="Y40" s="286">
        <f t="shared" si="8"/>
        <v>0</v>
      </c>
      <c r="Z40" s="287">
        <f t="shared" si="8"/>
        <v>0</v>
      </c>
      <c r="AA40" s="289">
        <f t="shared" si="8"/>
        <v>0</v>
      </c>
    </row>
    <row r="41" spans="1:27" ht="17.25" customHeight="1" x14ac:dyDescent="0.25">
      <c r="A41" s="575"/>
      <c r="B41" s="276" t="s">
        <v>109</v>
      </c>
      <c r="C41" s="277">
        <f>SUM(C5,C8,C11,C14,C17,C20,C23,C26,C29,C32,C35,C38)</f>
        <v>0</v>
      </c>
      <c r="D41" s="553"/>
      <c r="E41" s="277">
        <f>SUM(E5,E8,E11,E14,E17,E20,E23,E26,E29,E32,E35,E38)</f>
        <v>0</v>
      </c>
      <c r="F41" s="277">
        <f t="shared" si="3"/>
        <v>0</v>
      </c>
      <c r="G41" s="553"/>
      <c r="H41" s="277">
        <f t="shared" si="4"/>
        <v>0</v>
      </c>
      <c r="I41" s="277">
        <f t="shared" si="4"/>
        <v>0</v>
      </c>
      <c r="J41" s="553"/>
      <c r="K41" s="277">
        <f t="shared" si="5"/>
        <v>0</v>
      </c>
      <c r="L41" s="277">
        <f t="shared" si="5"/>
        <v>0</v>
      </c>
      <c r="M41" s="553"/>
      <c r="N41" s="277">
        <f t="shared" si="6"/>
        <v>0</v>
      </c>
      <c r="O41" s="277">
        <f t="shared" si="6"/>
        <v>0</v>
      </c>
      <c r="P41" s="553"/>
      <c r="Q41" s="277">
        <f t="shared" si="7"/>
        <v>0</v>
      </c>
      <c r="R41" s="277">
        <f t="shared" si="7"/>
        <v>0</v>
      </c>
      <c r="S41" s="553"/>
      <c r="T41" s="277">
        <f t="shared" si="8"/>
        <v>0</v>
      </c>
      <c r="U41" s="277">
        <f t="shared" si="8"/>
        <v>0</v>
      </c>
      <c r="V41" s="277">
        <f t="shared" si="8"/>
        <v>0</v>
      </c>
      <c r="W41" s="277">
        <f t="shared" si="8"/>
        <v>0</v>
      </c>
      <c r="X41" s="277">
        <f t="shared" si="8"/>
        <v>0</v>
      </c>
      <c r="Y41" s="277">
        <f t="shared" si="8"/>
        <v>0</v>
      </c>
      <c r="Z41" s="278">
        <f t="shared" si="8"/>
        <v>0</v>
      </c>
      <c r="AA41" s="279">
        <f t="shared" si="8"/>
        <v>0</v>
      </c>
    </row>
    <row r="42" spans="1:27" ht="17.25" customHeight="1" thickBot="1" x14ac:dyDescent="0.3">
      <c r="A42" s="576"/>
      <c r="B42" s="290" t="s">
        <v>110</v>
      </c>
      <c r="C42" s="291">
        <f>SUM(C6,C9,C12,C15,C18,C21,C24,C27,C30,C33,C36,C39)</f>
        <v>0</v>
      </c>
      <c r="D42" s="554"/>
      <c r="E42" s="291">
        <f t="shared" ref="E42" si="9">SUM(E6,E9,E12,E15,E18,E21,E24,E27,E30,E33,E36,E39)</f>
        <v>0</v>
      </c>
      <c r="F42" s="291">
        <f t="shared" si="3"/>
        <v>0</v>
      </c>
      <c r="G42" s="554"/>
      <c r="H42" s="291">
        <f t="shared" si="4"/>
        <v>0</v>
      </c>
      <c r="I42" s="291">
        <f t="shared" si="4"/>
        <v>0</v>
      </c>
      <c r="J42" s="554"/>
      <c r="K42" s="291">
        <f t="shared" si="5"/>
        <v>0</v>
      </c>
      <c r="L42" s="291">
        <f t="shared" si="5"/>
        <v>0</v>
      </c>
      <c r="M42" s="554"/>
      <c r="N42" s="291">
        <f t="shared" si="6"/>
        <v>0</v>
      </c>
      <c r="O42" s="291">
        <f t="shared" si="6"/>
        <v>0</v>
      </c>
      <c r="P42" s="554"/>
      <c r="Q42" s="291">
        <f t="shared" si="7"/>
        <v>0</v>
      </c>
      <c r="R42" s="291">
        <f t="shared" si="7"/>
        <v>0</v>
      </c>
      <c r="S42" s="554"/>
      <c r="T42" s="291">
        <f t="shared" si="8"/>
        <v>0</v>
      </c>
      <c r="U42" s="291">
        <f t="shared" si="8"/>
        <v>0</v>
      </c>
      <c r="V42" s="291">
        <f t="shared" si="8"/>
        <v>0</v>
      </c>
      <c r="W42" s="291">
        <f t="shared" si="8"/>
        <v>0</v>
      </c>
      <c r="X42" s="291">
        <f t="shared" si="8"/>
        <v>0</v>
      </c>
      <c r="Y42" s="291">
        <f t="shared" si="8"/>
        <v>0</v>
      </c>
      <c r="Z42" s="292">
        <f t="shared" si="8"/>
        <v>0</v>
      </c>
      <c r="AA42" s="293">
        <f t="shared" si="8"/>
        <v>0</v>
      </c>
    </row>
    <row r="43" spans="1:27" s="127" customFormat="1" ht="16.5" customHeight="1" x14ac:dyDescent="0.25">
      <c r="A43" s="513" t="s">
        <v>71</v>
      </c>
      <c r="B43" s="513"/>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294"/>
      <c r="AA43" s="295"/>
    </row>
    <row r="44" spans="1:27" s="127" customFormat="1" ht="16.5" customHeight="1" x14ac:dyDescent="0.25">
      <c r="A44" s="413" t="s">
        <v>145</v>
      </c>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294"/>
      <c r="AA44" s="295"/>
    </row>
    <row r="45" spans="1:27" s="127" customFormat="1" ht="16.5" customHeight="1" x14ac:dyDescent="0.25">
      <c r="A45" s="411" t="s">
        <v>146</v>
      </c>
      <c r="B45" s="411"/>
      <c r="C45" s="411"/>
      <c r="D45" s="411"/>
      <c r="E45" s="411"/>
      <c r="F45" s="411"/>
      <c r="G45" s="411"/>
      <c r="H45" s="411"/>
      <c r="I45" s="411"/>
      <c r="J45" s="411"/>
      <c r="K45" s="411"/>
      <c r="L45" s="411"/>
      <c r="M45" s="411"/>
      <c r="N45" s="411"/>
      <c r="O45" s="411"/>
      <c r="P45" s="411"/>
      <c r="Q45" s="411"/>
      <c r="R45" s="411"/>
      <c r="S45" s="411"/>
      <c r="T45" s="411"/>
      <c r="U45" s="411"/>
      <c r="V45" s="411"/>
      <c r="W45" s="411"/>
      <c r="X45" s="411"/>
      <c r="Y45" s="411"/>
      <c r="Z45" s="294"/>
      <c r="AA45" s="295"/>
    </row>
    <row r="46" spans="1:27" s="127" customFormat="1" ht="16.5" customHeight="1" x14ac:dyDescent="0.25">
      <c r="A46" s="513" t="s">
        <v>174</v>
      </c>
      <c r="B46" s="513"/>
      <c r="C46" s="513"/>
      <c r="D46" s="513"/>
      <c r="E46" s="513"/>
      <c r="F46" s="513"/>
      <c r="G46" s="513"/>
      <c r="H46" s="513"/>
      <c r="I46" s="513"/>
      <c r="J46" s="513"/>
      <c r="K46" s="513"/>
      <c r="L46" s="513"/>
      <c r="M46" s="513"/>
      <c r="N46" s="513"/>
      <c r="O46" s="513"/>
      <c r="P46" s="513"/>
      <c r="Q46" s="513"/>
      <c r="R46" s="513"/>
      <c r="S46" s="513"/>
      <c r="T46" s="513"/>
      <c r="U46" s="513"/>
      <c r="V46" s="513"/>
      <c r="W46" s="513"/>
      <c r="X46" s="513"/>
      <c r="Y46" s="513"/>
      <c r="Z46" s="294"/>
      <c r="AA46" s="295"/>
    </row>
    <row r="47" spans="1:27" s="127" customFormat="1" ht="16.5" customHeight="1" x14ac:dyDescent="0.25">
      <c r="A47" s="513" t="s">
        <v>75</v>
      </c>
      <c r="B47" s="513"/>
      <c r="C47" s="513"/>
      <c r="D47" s="513"/>
      <c r="E47" s="513"/>
      <c r="F47" s="513"/>
      <c r="G47" s="513"/>
      <c r="H47" s="513"/>
      <c r="I47" s="513"/>
      <c r="J47" s="513"/>
      <c r="K47" s="513"/>
      <c r="L47" s="513"/>
      <c r="M47" s="513"/>
      <c r="N47" s="513"/>
      <c r="O47" s="513"/>
      <c r="P47" s="513"/>
      <c r="Q47" s="513"/>
      <c r="R47" s="513"/>
      <c r="S47" s="513"/>
      <c r="T47" s="513"/>
      <c r="U47" s="513"/>
      <c r="V47" s="513"/>
      <c r="W47" s="513"/>
      <c r="X47" s="513"/>
      <c r="Y47" s="513"/>
      <c r="Z47" s="294"/>
      <c r="AA47" s="295"/>
    </row>
    <row r="48" spans="1:27" s="127" customFormat="1" ht="16.5" customHeight="1" x14ac:dyDescent="0.25">
      <c r="A48" s="565" t="s">
        <v>103</v>
      </c>
      <c r="B48" s="565"/>
      <c r="C48" s="565"/>
      <c r="D48" s="565"/>
      <c r="E48" s="565"/>
      <c r="F48" s="565"/>
      <c r="G48" s="565"/>
      <c r="H48" s="565"/>
      <c r="I48" s="565"/>
      <c r="J48" s="321"/>
      <c r="K48" s="321"/>
      <c r="L48" s="321"/>
      <c r="M48" s="321"/>
      <c r="N48" s="321"/>
      <c r="O48" s="321"/>
      <c r="P48" s="321"/>
      <c r="Q48" s="321"/>
      <c r="R48" s="321"/>
      <c r="S48" s="566" t="s">
        <v>173</v>
      </c>
      <c r="T48" s="566"/>
      <c r="U48" s="567">
        <f>'実績報告書 (3クラス用)'!L3</f>
        <v>0</v>
      </c>
      <c r="V48" s="567"/>
      <c r="W48" s="567"/>
      <c r="X48" s="567"/>
      <c r="Y48" s="567"/>
      <c r="Z48" s="567"/>
      <c r="AA48" s="295"/>
    </row>
    <row r="49" spans="1:42" ht="8.65" customHeight="1" x14ac:dyDescent="0.25">
      <c r="A49" s="227"/>
      <c r="C49" s="34"/>
      <c r="D49" s="216"/>
      <c r="E49" s="216"/>
      <c r="F49" s="34"/>
      <c r="G49" s="35"/>
      <c r="H49" s="21"/>
      <c r="I49" s="216"/>
      <c r="J49" s="216"/>
      <c r="K49" s="21"/>
      <c r="L49" s="34"/>
      <c r="M49" s="35"/>
      <c r="N49" s="21"/>
      <c r="O49" s="34"/>
      <c r="P49" s="35"/>
      <c r="Q49" s="21"/>
      <c r="R49" s="34"/>
      <c r="S49" s="35"/>
      <c r="T49" s="21"/>
      <c r="Z49" s="36"/>
      <c r="AA49" s="21"/>
    </row>
    <row r="50" spans="1:42" ht="16.5" customHeight="1" x14ac:dyDescent="0.25">
      <c r="A50" s="227"/>
      <c r="C50" s="34"/>
      <c r="D50" s="216"/>
      <c r="E50" s="216"/>
      <c r="F50" s="34"/>
      <c r="G50" s="35"/>
      <c r="H50" s="21"/>
      <c r="I50" s="217"/>
      <c r="J50" s="216"/>
      <c r="K50" s="21"/>
      <c r="L50" s="34"/>
      <c r="M50" s="35"/>
      <c r="N50" s="21"/>
      <c r="O50" s="34"/>
      <c r="P50" s="35"/>
      <c r="Q50" s="21"/>
      <c r="R50" s="34"/>
      <c r="S50" s="35"/>
      <c r="T50" s="21"/>
      <c r="Z50" s="36"/>
      <c r="AA50" s="21"/>
    </row>
    <row r="51" spans="1:42" ht="16.5" customHeight="1" x14ac:dyDescent="0.25">
      <c r="E51" s="216"/>
      <c r="F51" s="216"/>
      <c r="J51" s="216"/>
      <c r="K51" s="216"/>
    </row>
    <row r="52" spans="1:42" ht="16.5" customHeight="1" x14ac:dyDescent="0.25">
      <c r="E52" s="216"/>
      <c r="F52" s="216"/>
      <c r="J52" s="216"/>
      <c r="K52" s="216"/>
    </row>
    <row r="53" spans="1:42" ht="16.5" customHeight="1" x14ac:dyDescent="0.25">
      <c r="E53" s="216"/>
      <c r="F53" s="216"/>
      <c r="J53" s="217"/>
      <c r="K53" s="216"/>
    </row>
    <row r="54" spans="1:42" ht="18" customHeight="1" x14ac:dyDescent="0.25">
      <c r="E54" s="216"/>
      <c r="F54" s="216"/>
    </row>
    <row r="55" spans="1:42" ht="18" customHeight="1" x14ac:dyDescent="0.25">
      <c r="C55" s="216"/>
      <c r="E55" s="216"/>
      <c r="F55" s="216"/>
    </row>
    <row r="56" spans="1:42" x14ac:dyDescent="0.25">
      <c r="A56" s="216"/>
      <c r="B56" s="216"/>
      <c r="E56" s="216"/>
      <c r="F56" s="216"/>
    </row>
    <row r="57" spans="1:42" x14ac:dyDescent="0.25">
      <c r="E57" s="216"/>
      <c r="F57" s="216"/>
    </row>
    <row r="58" spans="1:42" x14ac:dyDescent="0.25">
      <c r="E58" s="216"/>
      <c r="F58" s="216"/>
    </row>
    <row r="60" spans="1:42" s="34" customFormat="1" x14ac:dyDescent="0.25">
      <c r="A60" s="21"/>
      <c r="B60" s="21"/>
      <c r="C60" s="21"/>
      <c r="E60" s="21"/>
      <c r="F60" s="21"/>
      <c r="H60" s="35"/>
      <c r="I60" s="21"/>
      <c r="K60" s="35"/>
      <c r="L60" s="21"/>
      <c r="N60" s="35"/>
      <c r="O60" s="21"/>
      <c r="Q60" s="35"/>
      <c r="R60" s="21"/>
      <c r="T60" s="35"/>
      <c r="U60" s="21"/>
      <c r="V60" s="21"/>
      <c r="W60" s="21"/>
      <c r="X60" s="21"/>
      <c r="Y60" s="21"/>
      <c r="Z60" s="21"/>
      <c r="AA60" s="36"/>
      <c r="AB60" s="21"/>
      <c r="AC60" s="21"/>
      <c r="AD60" s="21"/>
      <c r="AE60" s="21"/>
      <c r="AF60" s="21"/>
      <c r="AG60" s="21"/>
      <c r="AH60" s="21"/>
      <c r="AI60" s="21"/>
      <c r="AJ60" s="21"/>
      <c r="AK60" s="21"/>
      <c r="AL60" s="21"/>
      <c r="AM60" s="21"/>
      <c r="AN60" s="21"/>
      <c r="AO60" s="21"/>
      <c r="AP60" s="21"/>
    </row>
  </sheetData>
  <sheetProtection algorithmName="SHA-512" hashValue="6gqIFt6wmOUxHeZUtXUmgLkgtRqYhBz/H0838fwnK0qMiMs7RgnGGybNxv7wdfq8wAyrYlgiTBNNN1111zWqzg==" saltValue="wVvUcasqVEAbiJ/wnZcaFw==" spinCount="100000" sheet="1" objects="1" scenarios="1"/>
  <mergeCells count="111">
    <mergeCell ref="J1:K1"/>
    <mergeCell ref="M1:S1"/>
    <mergeCell ref="A2:B3"/>
    <mergeCell ref="C2:E2"/>
    <mergeCell ref="F2:H2"/>
    <mergeCell ref="I2:K2"/>
    <mergeCell ref="L2:N2"/>
    <mergeCell ref="O2:Q2"/>
    <mergeCell ref="R2:T2"/>
    <mergeCell ref="U2:V2"/>
    <mergeCell ref="W2:Y2"/>
    <mergeCell ref="Z2:AA2"/>
    <mergeCell ref="A4:A6"/>
    <mergeCell ref="D4:D6"/>
    <mergeCell ref="G4:G6"/>
    <mergeCell ref="J4:J6"/>
    <mergeCell ref="M4:M6"/>
    <mergeCell ref="P4:P6"/>
    <mergeCell ref="S4:S6"/>
    <mergeCell ref="S7:S9"/>
    <mergeCell ref="A10:A12"/>
    <mergeCell ref="D10:D12"/>
    <mergeCell ref="G10:G12"/>
    <mergeCell ref="J10:J12"/>
    <mergeCell ref="M10:M12"/>
    <mergeCell ref="P10:P12"/>
    <mergeCell ref="S10:S12"/>
    <mergeCell ref="A7:A9"/>
    <mergeCell ref="D7:D9"/>
    <mergeCell ref="G7:G9"/>
    <mergeCell ref="J7:J9"/>
    <mergeCell ref="M7:M9"/>
    <mergeCell ref="P7:P9"/>
    <mergeCell ref="S13:S15"/>
    <mergeCell ref="A16:A18"/>
    <mergeCell ref="D16:D18"/>
    <mergeCell ref="G16:G18"/>
    <mergeCell ref="J16:J18"/>
    <mergeCell ref="M16:M18"/>
    <mergeCell ref="P16:P18"/>
    <mergeCell ref="S16:S18"/>
    <mergeCell ref="A13:A15"/>
    <mergeCell ref="D13:D15"/>
    <mergeCell ref="G13:G15"/>
    <mergeCell ref="J13:J15"/>
    <mergeCell ref="M13:M15"/>
    <mergeCell ref="P13:P15"/>
    <mergeCell ref="S19:S21"/>
    <mergeCell ref="A22:A24"/>
    <mergeCell ref="D22:D24"/>
    <mergeCell ref="G22:G24"/>
    <mergeCell ref="J22:J24"/>
    <mergeCell ref="M22:M24"/>
    <mergeCell ref="P22:P24"/>
    <mergeCell ref="S22:S24"/>
    <mergeCell ref="A19:A21"/>
    <mergeCell ref="D19:D21"/>
    <mergeCell ref="G19:G21"/>
    <mergeCell ref="J19:J21"/>
    <mergeCell ref="M19:M21"/>
    <mergeCell ref="P19:P21"/>
    <mergeCell ref="S25:S27"/>
    <mergeCell ref="A28:A30"/>
    <mergeCell ref="D28:D30"/>
    <mergeCell ref="G28:G30"/>
    <mergeCell ref="J28:J30"/>
    <mergeCell ref="M28:M30"/>
    <mergeCell ref="P28:P30"/>
    <mergeCell ref="S28:S30"/>
    <mergeCell ref="A25:A27"/>
    <mergeCell ref="D25:D27"/>
    <mergeCell ref="G25:G27"/>
    <mergeCell ref="J25:J27"/>
    <mergeCell ref="M25:M27"/>
    <mergeCell ref="P25:P27"/>
    <mergeCell ref="A48:I48"/>
    <mergeCell ref="S48:T48"/>
    <mergeCell ref="U48:Z48"/>
    <mergeCell ref="S31:S33"/>
    <mergeCell ref="A34:A36"/>
    <mergeCell ref="D34:D36"/>
    <mergeCell ref="G34:G36"/>
    <mergeCell ref="J34:J36"/>
    <mergeCell ref="M34:M36"/>
    <mergeCell ref="P34:P36"/>
    <mergeCell ref="S34:S36"/>
    <mergeCell ref="A31:A33"/>
    <mergeCell ref="D31:D33"/>
    <mergeCell ref="G31:G33"/>
    <mergeCell ref="J31:J33"/>
    <mergeCell ref="M31:M33"/>
    <mergeCell ref="P31:P33"/>
    <mergeCell ref="A46:Y46"/>
    <mergeCell ref="A47:Y47"/>
    <mergeCell ref="A43:Y43"/>
    <mergeCell ref="A44:Y44"/>
    <mergeCell ref="A45:Y45"/>
    <mergeCell ref="S37:S39"/>
    <mergeCell ref="A40:A42"/>
    <mergeCell ref="D40:D42"/>
    <mergeCell ref="G40:G42"/>
    <mergeCell ref="J40:J42"/>
    <mergeCell ref="M40:M42"/>
    <mergeCell ref="P40:P42"/>
    <mergeCell ref="S40:S42"/>
    <mergeCell ref="A37:A39"/>
    <mergeCell ref="D37:D39"/>
    <mergeCell ref="G37:G39"/>
    <mergeCell ref="J37:J39"/>
    <mergeCell ref="M37:M39"/>
    <mergeCell ref="P37:P39"/>
  </mergeCells>
  <phoneticPr fontId="1"/>
  <printOptions horizontalCentered="1"/>
  <pageMargins left="0.39370078740157483" right="0.31496062992125984" top="0.35433070866141736" bottom="0.15748031496062992" header="0.11811023622047245" footer="0.11811023622047245"/>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実績報告書</vt:lpstr>
      <vt:lpstr>利用児童数実績表 </vt:lpstr>
      <vt:lpstr>開設日数内訳書 </vt:lpstr>
      <vt:lpstr>開設日数変更理由書</vt:lpstr>
      <vt:lpstr>実績報告書（2クラス用）</vt:lpstr>
      <vt:lpstr>利用児童数実績表（2クラス用）</vt:lpstr>
      <vt:lpstr>実績報告書 (3クラス用)</vt:lpstr>
      <vt:lpstr>利用児童数実績表 (3クラス用)</vt:lpstr>
      <vt:lpstr>'開設日数内訳書 '!Print_Area</vt:lpstr>
      <vt:lpstr>開設日数変更理由書!Print_Area</vt:lpstr>
      <vt:lpstr>実績報告書!Print_Area</vt:lpstr>
      <vt:lpstr>'実績報告書 (3クラス用)'!Print_Area</vt:lpstr>
      <vt:lpstr>'実績報告書（2クラス用）'!Print_Area</vt:lpstr>
      <vt:lpstr>'利用児童数実績表 '!Print_Area</vt:lpstr>
      <vt:lpstr>'利用児童数実績表 (3クラス用)'!Print_Area</vt:lpstr>
      <vt:lpstr>'利用児童数実績表（2クラス用）'!Print_Area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水越　千晶</cp:lastModifiedBy>
  <cp:lastPrinted>2025-02-04T00:34:34Z</cp:lastPrinted>
  <dcterms:created xsi:type="dcterms:W3CDTF">2016-01-18T02:50:38Z</dcterms:created>
  <dcterms:modified xsi:type="dcterms:W3CDTF">2025-02-04T00:35:48Z</dcterms:modified>
</cp:coreProperties>
</file>