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10.56.2.15\share\02青少年\01放課後児童クラブ\01学童保育\02委託契約\R7年度\6 実績報告\1.依頼\様式\"/>
    </mc:Choice>
  </mc:AlternateContent>
  <xr:revisionPtr revIDLastSave="0" documentId="13_ncr:1_{D910FC61-B7D6-4B8A-850F-FA77E5C8B1B1}" xr6:coauthVersionLast="47" xr6:coauthVersionMax="47" xr10:uidLastSave="{00000000-0000-0000-0000-000000000000}"/>
  <bookViews>
    <workbookView xWindow="-28920" yWindow="2520" windowWidth="29040" windowHeight="15720" xr2:uid="{00000000-000D-0000-FFFF-FFFF00000000}"/>
  </bookViews>
  <sheets>
    <sheet name="実績報告書" sheetId="32" r:id="rId1"/>
    <sheet name="実績報告書 （記載例）" sheetId="37" r:id="rId2"/>
    <sheet name="利用児童数実績表 " sheetId="33" r:id="rId3"/>
    <sheet name="利用児童数実績表 （記載例）" sheetId="38" r:id="rId4"/>
    <sheet name="開所日数内訳書 " sheetId="25" r:id="rId5"/>
    <sheet name="開設日数内訳書 （記載例）" sheetId="39" r:id="rId6"/>
    <sheet name="開所日数変更理由書" sheetId="23" r:id="rId7"/>
    <sheet name="開設日数変更理由書（記載例）" sheetId="40" r:id="rId8"/>
    <sheet name="実績報告書２クラス用 " sheetId="34" r:id="rId9"/>
    <sheet name="実績報告書（３クラス用）" sheetId="36" r:id="rId10"/>
    <sheet name="利用児童数実績表（2クラス用）" sheetId="29" r:id="rId11"/>
    <sheet name="利用児童数実績表 (3クラス用)" sheetId="31" r:id="rId12"/>
  </sheets>
  <definedNames>
    <definedName name="_xlnm.Print_Area" localSheetId="4">'開所日数内訳書 '!$A$1:$AQ$39</definedName>
    <definedName name="_xlnm.Print_Area" localSheetId="6">開所日数変更理由書!$A$1:$Q$38</definedName>
    <definedName name="_xlnm.Print_Area" localSheetId="5">'開設日数内訳書 （記載例）'!$A$1:$AQ$39</definedName>
    <definedName name="_xlnm.Print_Area" localSheetId="7">'開設日数変更理由書（記載例）'!$A$1:$Q$38</definedName>
    <definedName name="_xlnm.Print_Area" localSheetId="0">実績報告書!$A$1:$AU$36</definedName>
    <definedName name="_xlnm.Print_Area" localSheetId="1">'実績報告書 （記載例）'!$A$1:$AV$36</definedName>
    <definedName name="_xlnm.Print_Area" localSheetId="9">'実績報告書（３クラス用）'!$A$1:$AU$58</definedName>
    <definedName name="_xlnm.Print_Area" localSheetId="8">'実績報告書２クラス用 '!$A$1:$AU$48</definedName>
    <definedName name="_xlnm.Print_Area" localSheetId="2">'利用児童数実績表 '!$A$1:$X$25</definedName>
    <definedName name="_xlnm.Print_Area" localSheetId="11">'利用児童数実績表 (3クラス用)'!$A$1:$Y$51</definedName>
    <definedName name="_xlnm.Print_Area" localSheetId="3">'利用児童数実績表 （記載例）'!$A$1:$X$25</definedName>
    <definedName name="_xlnm.Print_Area" localSheetId="10">'利用児童数実績表（2クラス用）'!$A$1:$Y$38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7" i="39" l="1"/>
  <c r="E7" i="39"/>
  <c r="F7" i="39" s="1"/>
  <c r="G7" i="39" s="1"/>
  <c r="H7" i="39" s="1"/>
  <c r="I7" i="39" s="1"/>
  <c r="J7" i="39" s="1"/>
  <c r="K7" i="39" s="1"/>
  <c r="L7" i="39" s="1"/>
  <c r="M7" i="39" s="1"/>
  <c r="N7" i="39" s="1"/>
  <c r="O7" i="39" s="1"/>
  <c r="P7" i="39" s="1"/>
  <c r="Q7" i="39" s="1"/>
  <c r="R7" i="39" s="1"/>
  <c r="S7" i="39" s="1"/>
  <c r="T7" i="39" s="1"/>
  <c r="U7" i="39" s="1"/>
  <c r="V7" i="39" s="1"/>
  <c r="W7" i="39" s="1"/>
  <c r="X7" i="39" s="1"/>
  <c r="Y7" i="39" s="1"/>
  <c r="Z7" i="39" s="1"/>
  <c r="AA7" i="39" s="1"/>
  <c r="AB7" i="39" s="1"/>
  <c r="AC7" i="39" s="1"/>
  <c r="AD7" i="39" s="1"/>
  <c r="AE7" i="39" s="1"/>
  <c r="AF7" i="39" s="1"/>
  <c r="AM7" i="39"/>
  <c r="AM8" i="39"/>
  <c r="AQ8" i="39" s="1"/>
  <c r="AN8" i="39"/>
  <c r="AO8" i="39"/>
  <c r="AP8" i="39"/>
  <c r="F9" i="39"/>
  <c r="G9" i="39" s="1"/>
  <c r="H9" i="39" s="1"/>
  <c r="I9" i="39" s="1"/>
  <c r="J9" i="39" s="1"/>
  <c r="K9" i="39" s="1"/>
  <c r="L9" i="39" s="1"/>
  <c r="M9" i="39" s="1"/>
  <c r="N9" i="39" s="1"/>
  <c r="O9" i="39" s="1"/>
  <c r="P9" i="39" s="1"/>
  <c r="Q9" i="39" s="1"/>
  <c r="R9" i="39" s="1"/>
  <c r="S9" i="39" s="1"/>
  <c r="T9" i="39" s="1"/>
  <c r="U9" i="39" s="1"/>
  <c r="V9" i="39" s="1"/>
  <c r="W9" i="39" s="1"/>
  <c r="X9" i="39" s="1"/>
  <c r="Y9" i="39" s="1"/>
  <c r="Z9" i="39" s="1"/>
  <c r="AA9" i="39" s="1"/>
  <c r="AB9" i="39" s="1"/>
  <c r="AC9" i="39" s="1"/>
  <c r="AD9" i="39" s="1"/>
  <c r="AE9" i="39" s="1"/>
  <c r="AF9" i="39" s="1"/>
  <c r="AG9" i="39" s="1"/>
  <c r="AH9" i="39" s="1"/>
  <c r="AI9" i="39" s="1"/>
  <c r="AM9" i="39"/>
  <c r="AM10" i="39"/>
  <c r="AQ10" i="39" s="1"/>
  <c r="AN10" i="39"/>
  <c r="AP10" i="39"/>
  <c r="I11" i="39"/>
  <c r="J11" i="39"/>
  <c r="K11" i="39" s="1"/>
  <c r="L11" i="39" s="1"/>
  <c r="M11" i="39" s="1"/>
  <c r="N11" i="39" s="1"/>
  <c r="O11" i="39" s="1"/>
  <c r="P11" i="39" s="1"/>
  <c r="Q11" i="39" s="1"/>
  <c r="R11" i="39" s="1"/>
  <c r="S11" i="39" s="1"/>
  <c r="T11" i="39" s="1"/>
  <c r="U11" i="39" s="1"/>
  <c r="V11" i="39" s="1"/>
  <c r="W11" i="39" s="1"/>
  <c r="X11" i="39" s="1"/>
  <c r="Y11" i="39" s="1"/>
  <c r="Z11" i="39" s="1"/>
  <c r="AA11" i="39" s="1"/>
  <c r="AB11" i="39" s="1"/>
  <c r="AC11" i="39" s="1"/>
  <c r="AD11" i="39" s="1"/>
  <c r="AE11" i="39" s="1"/>
  <c r="AF11" i="39" s="1"/>
  <c r="AG11" i="39" s="1"/>
  <c r="AH11" i="39" s="1"/>
  <c r="AI11" i="39" s="1"/>
  <c r="AJ11" i="39" s="1"/>
  <c r="AK11" i="39" s="1"/>
  <c r="AM11" i="39"/>
  <c r="AM12" i="39"/>
  <c r="AN12" i="39"/>
  <c r="AP12" i="39"/>
  <c r="AQ12" i="39" s="1"/>
  <c r="D13" i="39"/>
  <c r="E13" i="39"/>
  <c r="F13" i="39" s="1"/>
  <c r="G13" i="39" s="1"/>
  <c r="H13" i="39" s="1"/>
  <c r="I13" i="39" s="1"/>
  <c r="J13" i="39" s="1"/>
  <c r="K13" i="39" s="1"/>
  <c r="L13" i="39" s="1"/>
  <c r="M13" i="39" s="1"/>
  <c r="N13" i="39" s="1"/>
  <c r="O13" i="39" s="1"/>
  <c r="P13" i="39" s="1"/>
  <c r="Q13" i="39" s="1"/>
  <c r="R13" i="39" s="1"/>
  <c r="S13" i="39" s="1"/>
  <c r="T13" i="39" s="1"/>
  <c r="U13" i="39" s="1"/>
  <c r="V13" i="39" s="1"/>
  <c r="W13" i="39" s="1"/>
  <c r="X13" i="39" s="1"/>
  <c r="Y13" i="39" s="1"/>
  <c r="Z13" i="39" s="1"/>
  <c r="AA13" i="39" s="1"/>
  <c r="AB13" i="39" s="1"/>
  <c r="AC13" i="39" s="1"/>
  <c r="AD13" i="39" s="1"/>
  <c r="AE13" i="39" s="1"/>
  <c r="AF13" i="39" s="1"/>
  <c r="AG13" i="39" s="1"/>
  <c r="AM13" i="39"/>
  <c r="AM14" i="39"/>
  <c r="AQ14" i="39" s="1"/>
  <c r="AN14" i="39"/>
  <c r="AO14" i="39"/>
  <c r="AP14" i="39"/>
  <c r="G15" i="39"/>
  <c r="H15" i="39" s="1"/>
  <c r="I15" i="39" s="1"/>
  <c r="J15" i="39" s="1"/>
  <c r="K15" i="39" s="1"/>
  <c r="L15" i="39" s="1"/>
  <c r="M15" i="39" s="1"/>
  <c r="N15" i="39" s="1"/>
  <c r="O15" i="39" s="1"/>
  <c r="P15" i="39" s="1"/>
  <c r="Q15" i="39" s="1"/>
  <c r="R15" i="39" s="1"/>
  <c r="S15" i="39" s="1"/>
  <c r="T15" i="39" s="1"/>
  <c r="U15" i="39" s="1"/>
  <c r="V15" i="39" s="1"/>
  <c r="W15" i="39" s="1"/>
  <c r="X15" i="39" s="1"/>
  <c r="Y15" i="39" s="1"/>
  <c r="Z15" i="39" s="1"/>
  <c r="AA15" i="39" s="1"/>
  <c r="AB15" i="39" s="1"/>
  <c r="AC15" i="39" s="1"/>
  <c r="AD15" i="39" s="1"/>
  <c r="AE15" i="39" s="1"/>
  <c r="AF15" i="39" s="1"/>
  <c r="AG15" i="39" s="1"/>
  <c r="AH15" i="39" s="1"/>
  <c r="AI15" i="39" s="1"/>
  <c r="AJ15" i="39" s="1"/>
  <c r="AM15" i="39"/>
  <c r="AM16" i="39"/>
  <c r="AN16" i="39"/>
  <c r="AO16" i="39"/>
  <c r="AP16" i="39"/>
  <c r="AQ16" i="39"/>
  <c r="C17" i="39"/>
  <c r="D17" i="39"/>
  <c r="E17" i="39" s="1"/>
  <c r="F17" i="39" s="1"/>
  <c r="G17" i="39" s="1"/>
  <c r="H17" i="39" s="1"/>
  <c r="I17" i="39" s="1"/>
  <c r="J17" i="39" s="1"/>
  <c r="K17" i="39" s="1"/>
  <c r="L17" i="39" s="1"/>
  <c r="M17" i="39" s="1"/>
  <c r="N17" i="39" s="1"/>
  <c r="O17" i="39" s="1"/>
  <c r="P17" i="39" s="1"/>
  <c r="Q17" i="39" s="1"/>
  <c r="R17" i="39" s="1"/>
  <c r="S17" i="39" s="1"/>
  <c r="T17" i="39" s="1"/>
  <c r="U17" i="39" s="1"/>
  <c r="V17" i="39" s="1"/>
  <c r="W17" i="39" s="1"/>
  <c r="X17" i="39" s="1"/>
  <c r="Y17" i="39" s="1"/>
  <c r="Z17" i="39" s="1"/>
  <c r="AA17" i="39" s="1"/>
  <c r="AB17" i="39" s="1"/>
  <c r="AC17" i="39" s="1"/>
  <c r="AD17" i="39" s="1"/>
  <c r="AE17" i="39" s="1"/>
  <c r="AM17" i="39"/>
  <c r="AM18" i="39"/>
  <c r="AQ18" i="39" s="1"/>
  <c r="AN18" i="39"/>
  <c r="AP18" i="39"/>
  <c r="E19" i="39"/>
  <c r="F19" i="39"/>
  <c r="G19" i="39"/>
  <c r="H19" i="39" s="1"/>
  <c r="I19" i="39" s="1"/>
  <c r="J19" i="39" s="1"/>
  <c r="K19" i="39" s="1"/>
  <c r="L19" i="39" s="1"/>
  <c r="M19" i="39" s="1"/>
  <c r="N19" i="39" s="1"/>
  <c r="O19" i="39" s="1"/>
  <c r="P19" i="39" s="1"/>
  <c r="Q19" i="39" s="1"/>
  <c r="R19" i="39" s="1"/>
  <c r="S19" i="39" s="1"/>
  <c r="T19" i="39" s="1"/>
  <c r="U19" i="39" s="1"/>
  <c r="V19" i="39" s="1"/>
  <c r="W19" i="39" s="1"/>
  <c r="X19" i="39" s="1"/>
  <c r="Y19" i="39" s="1"/>
  <c r="Z19" i="39" s="1"/>
  <c r="AA19" i="39" s="1"/>
  <c r="AB19" i="39" s="1"/>
  <c r="AC19" i="39" s="1"/>
  <c r="AD19" i="39" s="1"/>
  <c r="AE19" i="39" s="1"/>
  <c r="AF19" i="39" s="1"/>
  <c r="AG19" i="39" s="1"/>
  <c r="AH19" i="39" s="1"/>
  <c r="AM19" i="39"/>
  <c r="AM20" i="39"/>
  <c r="AQ20" i="39" s="1"/>
  <c r="AN20" i="39"/>
  <c r="AP20" i="39"/>
  <c r="H21" i="39"/>
  <c r="I21" i="39"/>
  <c r="J21" i="39"/>
  <c r="K21" i="39" s="1"/>
  <c r="L21" i="39" s="1"/>
  <c r="M21" i="39" s="1"/>
  <c r="N21" i="39" s="1"/>
  <c r="O21" i="39" s="1"/>
  <c r="P21" i="39" s="1"/>
  <c r="Q21" i="39" s="1"/>
  <c r="R21" i="39" s="1"/>
  <c r="S21" i="39" s="1"/>
  <c r="T21" i="39" s="1"/>
  <c r="U21" i="39" s="1"/>
  <c r="V21" i="39" s="1"/>
  <c r="W21" i="39" s="1"/>
  <c r="X21" i="39" s="1"/>
  <c r="Y21" i="39" s="1"/>
  <c r="Z21" i="39" s="1"/>
  <c r="AA21" i="39" s="1"/>
  <c r="AB21" i="39" s="1"/>
  <c r="AC21" i="39" s="1"/>
  <c r="AD21" i="39" s="1"/>
  <c r="AE21" i="39" s="1"/>
  <c r="AF21" i="39" s="1"/>
  <c r="AG21" i="39" s="1"/>
  <c r="AH21" i="39" s="1"/>
  <c r="AI21" i="39" s="1"/>
  <c r="AJ21" i="39" s="1"/>
  <c r="AM21" i="39"/>
  <c r="AM22" i="39"/>
  <c r="AN22" i="39"/>
  <c r="AP22" i="39"/>
  <c r="AQ22" i="39"/>
  <c r="C23" i="39"/>
  <c r="D23" i="39" s="1"/>
  <c r="E23" i="39" s="1"/>
  <c r="F23" i="39" s="1"/>
  <c r="G23" i="39" s="1"/>
  <c r="H23" i="39" s="1"/>
  <c r="I23" i="39" s="1"/>
  <c r="J23" i="39" s="1"/>
  <c r="K23" i="39" s="1"/>
  <c r="L23" i="39" s="1"/>
  <c r="M23" i="39" s="1"/>
  <c r="N23" i="39" s="1"/>
  <c r="O23" i="39" s="1"/>
  <c r="P23" i="39" s="1"/>
  <c r="Q23" i="39" s="1"/>
  <c r="R23" i="39" s="1"/>
  <c r="S23" i="39" s="1"/>
  <c r="T23" i="39" s="1"/>
  <c r="U23" i="39" s="1"/>
  <c r="V23" i="39" s="1"/>
  <c r="W23" i="39" s="1"/>
  <c r="X23" i="39" s="1"/>
  <c r="Y23" i="39" s="1"/>
  <c r="Z23" i="39" s="1"/>
  <c r="AA23" i="39" s="1"/>
  <c r="AB23" i="39" s="1"/>
  <c r="AC23" i="39" s="1"/>
  <c r="AD23" i="39" s="1"/>
  <c r="AE23" i="39" s="1"/>
  <c r="AF23" i="39" s="1"/>
  <c r="AM23" i="39"/>
  <c r="AM24" i="39"/>
  <c r="AM32" i="39" s="1"/>
  <c r="F17" i="37" s="1"/>
  <c r="AN24" i="39"/>
  <c r="AO24" i="39"/>
  <c r="AO32" i="39" s="1"/>
  <c r="X17" i="37" s="1"/>
  <c r="AP24" i="39"/>
  <c r="F25" i="39"/>
  <c r="G25" i="39" s="1"/>
  <c r="H25" i="39" s="1"/>
  <c r="I25" i="39" s="1"/>
  <c r="J25" i="39" s="1"/>
  <c r="K25" i="39" s="1"/>
  <c r="L25" i="39" s="1"/>
  <c r="M25" i="39" s="1"/>
  <c r="N25" i="39" s="1"/>
  <c r="O25" i="39" s="1"/>
  <c r="P25" i="39" s="1"/>
  <c r="Q25" i="39" s="1"/>
  <c r="R25" i="39" s="1"/>
  <c r="S25" i="39" s="1"/>
  <c r="T25" i="39" s="1"/>
  <c r="U25" i="39" s="1"/>
  <c r="V25" i="39" s="1"/>
  <c r="W25" i="39" s="1"/>
  <c r="X25" i="39" s="1"/>
  <c r="Y25" i="39" s="1"/>
  <c r="Z25" i="39" s="1"/>
  <c r="AA25" i="39" s="1"/>
  <c r="AB25" i="39" s="1"/>
  <c r="AC25" i="39" s="1"/>
  <c r="AD25" i="39" s="1"/>
  <c r="AE25" i="39" s="1"/>
  <c r="AF25" i="39" s="1"/>
  <c r="AG25" i="39" s="1"/>
  <c r="AH25" i="39" s="1"/>
  <c r="AI25" i="39" s="1"/>
  <c r="AM25" i="39"/>
  <c r="AM26" i="39"/>
  <c r="AN26" i="39"/>
  <c r="AO26" i="39"/>
  <c r="AP26" i="39"/>
  <c r="AQ26" i="39"/>
  <c r="I27" i="39"/>
  <c r="J27" i="39" s="1"/>
  <c r="K27" i="39" s="1"/>
  <c r="L27" i="39" s="1"/>
  <c r="M27" i="39" s="1"/>
  <c r="N27" i="39" s="1"/>
  <c r="O27" i="39" s="1"/>
  <c r="P27" i="39" s="1"/>
  <c r="Q27" i="39" s="1"/>
  <c r="R27" i="39" s="1"/>
  <c r="S27" i="39" s="1"/>
  <c r="T27" i="39" s="1"/>
  <c r="U27" i="39" s="1"/>
  <c r="V27" i="39" s="1"/>
  <c r="W27" i="39" s="1"/>
  <c r="X27" i="39" s="1"/>
  <c r="Y27" i="39" s="1"/>
  <c r="Z27" i="39" s="1"/>
  <c r="AA27" i="39" s="1"/>
  <c r="AB27" i="39" s="1"/>
  <c r="AC27" i="39" s="1"/>
  <c r="AD27" i="39" s="1"/>
  <c r="AE27" i="39" s="1"/>
  <c r="AF27" i="39" s="1"/>
  <c r="AG27" i="39" s="1"/>
  <c r="AH27" i="39" s="1"/>
  <c r="AI27" i="39" s="1"/>
  <c r="AM27" i="39"/>
  <c r="AM28" i="39"/>
  <c r="AQ28" i="39" s="1"/>
  <c r="AN28" i="39"/>
  <c r="AP28" i="39"/>
  <c r="AP32" i="39" s="1"/>
  <c r="AG17" i="37" s="1"/>
  <c r="I29" i="39"/>
  <c r="J29" i="39" s="1"/>
  <c r="K29" i="39" s="1"/>
  <c r="L29" i="39" s="1"/>
  <c r="M29" i="39" s="1"/>
  <c r="N29" i="39" s="1"/>
  <c r="O29" i="39" s="1"/>
  <c r="P29" i="39" s="1"/>
  <c r="Q29" i="39" s="1"/>
  <c r="R29" i="39" s="1"/>
  <c r="S29" i="39" s="1"/>
  <c r="T29" i="39" s="1"/>
  <c r="U29" i="39" s="1"/>
  <c r="V29" i="39" s="1"/>
  <c r="W29" i="39" s="1"/>
  <c r="X29" i="39" s="1"/>
  <c r="Y29" i="39" s="1"/>
  <c r="Z29" i="39" s="1"/>
  <c r="AA29" i="39" s="1"/>
  <c r="AB29" i="39" s="1"/>
  <c r="AC29" i="39" s="1"/>
  <c r="AD29" i="39" s="1"/>
  <c r="AE29" i="39" s="1"/>
  <c r="AF29" i="39" s="1"/>
  <c r="AG29" i="39" s="1"/>
  <c r="AH29" i="39" s="1"/>
  <c r="AI29" i="39" s="1"/>
  <c r="AJ29" i="39" s="1"/>
  <c r="AK29" i="39" s="1"/>
  <c r="AL29" i="39" s="1"/>
  <c r="AM29" i="39"/>
  <c r="AM31" i="39" s="1"/>
  <c r="AM30" i="39"/>
  <c r="AQ30" i="39" s="1"/>
  <c r="AN30" i="39"/>
  <c r="AO30" i="39"/>
  <c r="AP30" i="39"/>
  <c r="AN31" i="39"/>
  <c r="AO31" i="39"/>
  <c r="AP31" i="39"/>
  <c r="AQ31" i="39"/>
  <c r="AN32" i="39"/>
  <c r="O17" i="37" s="1"/>
  <c r="D7" i="38"/>
  <c r="G7" i="38"/>
  <c r="J7" i="38"/>
  <c r="M7" i="38"/>
  <c r="P7" i="38"/>
  <c r="P19" i="38" s="1"/>
  <c r="S7" i="38"/>
  <c r="V7" i="38"/>
  <c r="W7" i="38"/>
  <c r="D8" i="38"/>
  <c r="G8" i="38"/>
  <c r="J8" i="38"/>
  <c r="M8" i="38"/>
  <c r="P8" i="38"/>
  <c r="S8" i="38"/>
  <c r="V8" i="38"/>
  <c r="W8" i="38"/>
  <c r="D9" i="38"/>
  <c r="X9" i="38" s="1"/>
  <c r="L9" i="37" s="1"/>
  <c r="G9" i="38"/>
  <c r="J9" i="38"/>
  <c r="M9" i="38"/>
  <c r="P9" i="38"/>
  <c r="S9" i="38"/>
  <c r="V9" i="38"/>
  <c r="W9" i="38"/>
  <c r="D10" i="38"/>
  <c r="G10" i="38"/>
  <c r="X10" i="38" s="1"/>
  <c r="O9" i="37" s="1"/>
  <c r="J10" i="38"/>
  <c r="M10" i="38"/>
  <c r="P10" i="38"/>
  <c r="S10" i="38"/>
  <c r="V10" i="38"/>
  <c r="W10" i="38"/>
  <c r="D11" i="38"/>
  <c r="G11" i="38"/>
  <c r="J11" i="38"/>
  <c r="M11" i="38"/>
  <c r="P11" i="38"/>
  <c r="S11" i="38"/>
  <c r="V11" i="38"/>
  <c r="V19" i="38" s="1"/>
  <c r="W11" i="38"/>
  <c r="X11" i="38"/>
  <c r="R9" i="37" s="1"/>
  <c r="D12" i="38"/>
  <c r="G12" i="38"/>
  <c r="X12" i="38" s="1"/>
  <c r="J12" i="38"/>
  <c r="M12" i="38"/>
  <c r="P12" i="38"/>
  <c r="S12" i="38"/>
  <c r="V12" i="38"/>
  <c r="W12" i="38"/>
  <c r="D13" i="38"/>
  <c r="G13" i="38"/>
  <c r="J13" i="38"/>
  <c r="M13" i="38"/>
  <c r="P13" i="38"/>
  <c r="S13" i="38"/>
  <c r="V13" i="38"/>
  <c r="W13" i="38"/>
  <c r="D14" i="38"/>
  <c r="G14" i="38"/>
  <c r="J14" i="38"/>
  <c r="M14" i="38"/>
  <c r="P14" i="38"/>
  <c r="S14" i="38"/>
  <c r="V14" i="38"/>
  <c r="W14" i="38"/>
  <c r="D15" i="38"/>
  <c r="G15" i="38"/>
  <c r="J15" i="38"/>
  <c r="M15" i="38"/>
  <c r="P15" i="38"/>
  <c r="S15" i="38"/>
  <c r="V15" i="38"/>
  <c r="W15" i="38"/>
  <c r="D16" i="38"/>
  <c r="G16" i="38"/>
  <c r="J16" i="38"/>
  <c r="M16" i="38"/>
  <c r="P16" i="38"/>
  <c r="S16" i="38"/>
  <c r="V16" i="38"/>
  <c r="W16" i="38"/>
  <c r="D17" i="38"/>
  <c r="G17" i="38"/>
  <c r="J17" i="38"/>
  <c r="X17" i="38" s="1"/>
  <c r="AJ9" i="37" s="1"/>
  <c r="M17" i="38"/>
  <c r="P17" i="38"/>
  <c r="S17" i="38"/>
  <c r="V17" i="38"/>
  <c r="W17" i="38"/>
  <c r="D18" i="38"/>
  <c r="G18" i="38"/>
  <c r="X18" i="38" s="1"/>
  <c r="AM9" i="37" s="1"/>
  <c r="J18" i="38"/>
  <c r="M18" i="38"/>
  <c r="P18" i="38"/>
  <c r="S18" i="38"/>
  <c r="V18" i="38"/>
  <c r="W18" i="38"/>
  <c r="B19" i="38"/>
  <c r="E19" i="38"/>
  <c r="H19" i="38"/>
  <c r="K19" i="38"/>
  <c r="N19" i="38"/>
  <c r="Q19" i="38"/>
  <c r="T19" i="38"/>
  <c r="U19" i="38"/>
  <c r="U9" i="37"/>
  <c r="AP10" i="37"/>
  <c r="AS10" i="37"/>
  <c r="W19" i="38" l="1"/>
  <c r="S19" i="38"/>
  <c r="AP17" i="37"/>
  <c r="D19" i="38"/>
  <c r="M19" i="38"/>
  <c r="X16" i="38"/>
  <c r="AG9" i="37" s="1"/>
  <c r="X15" i="38"/>
  <c r="AD9" i="37" s="1"/>
  <c r="X14" i="38"/>
  <c r="AA9" i="37" s="1"/>
  <c r="X13" i="38"/>
  <c r="X9" i="37" s="1"/>
  <c r="J19" i="38"/>
  <c r="X8" i="38"/>
  <c r="I9" i="37" s="1"/>
  <c r="X7" i="38"/>
  <c r="F9" i="37" s="1"/>
  <c r="G19" i="38"/>
  <c r="AQ24" i="39"/>
  <c r="AQ32" i="39" s="1"/>
  <c r="O13" i="36"/>
  <c r="AM16" i="36"/>
  <c r="F16" i="36"/>
  <c r="I16" i="36"/>
  <c r="L16" i="36"/>
  <c r="O16" i="36"/>
  <c r="AP16" i="36" s="1"/>
  <c r="AS16" i="36" s="1"/>
  <c r="R16" i="36"/>
  <c r="U16" i="36"/>
  <c r="X16" i="36"/>
  <c r="AA16" i="36"/>
  <c r="AD16" i="36"/>
  <c r="AG16" i="36"/>
  <c r="AJ16" i="36"/>
  <c r="AP12" i="34"/>
  <c r="AS12" i="34" s="1"/>
  <c r="AP10" i="34"/>
  <c r="AS10" i="34" s="1"/>
  <c r="F14" i="34"/>
  <c r="I14" i="34"/>
  <c r="L14" i="34"/>
  <c r="O14" i="34"/>
  <c r="R14" i="34"/>
  <c r="U14" i="34"/>
  <c r="X14" i="34"/>
  <c r="AA14" i="34"/>
  <c r="AD14" i="34"/>
  <c r="AG14" i="34"/>
  <c r="AJ14" i="34"/>
  <c r="AM14" i="34"/>
  <c r="H29" i="29"/>
  <c r="H30" i="29"/>
  <c r="H28" i="29"/>
  <c r="AP9" i="37" l="1"/>
  <c r="AS9" i="37" s="1"/>
  <c r="X19" i="38"/>
  <c r="AP14" i="34"/>
  <c r="AS14" i="34" s="1"/>
  <c r="AP31" i="36"/>
  <c r="AP27" i="36"/>
  <c r="AP23" i="36"/>
  <c r="AP25" i="34"/>
  <c r="AP21" i="34"/>
  <c r="AP14" i="36"/>
  <c r="AP12" i="36"/>
  <c r="AS14" i="36" s="1"/>
  <c r="AP10" i="36"/>
  <c r="AS10" i="36" s="1"/>
  <c r="U43" i="31"/>
  <c r="X41" i="31"/>
  <c r="X38" i="31"/>
  <c r="X35" i="31"/>
  <c r="X32" i="31"/>
  <c r="X29" i="31"/>
  <c r="X26" i="31"/>
  <c r="X42" i="31"/>
  <c r="X39" i="31"/>
  <c r="X36" i="31"/>
  <c r="X33" i="31"/>
  <c r="X30" i="31"/>
  <c r="X27" i="31"/>
  <c r="X24" i="31"/>
  <c r="X21" i="31"/>
  <c r="X14" i="31"/>
  <c r="X11" i="31"/>
  <c r="X23" i="31"/>
  <c r="X20" i="31"/>
  <c r="X17" i="31"/>
  <c r="X8" i="31"/>
  <c r="X9" i="31"/>
  <c r="X10" i="31"/>
  <c r="X12" i="31"/>
  <c r="X13" i="31"/>
  <c r="X15" i="31"/>
  <c r="X16" i="31"/>
  <c r="X18" i="31"/>
  <c r="X19" i="31"/>
  <c r="X22" i="31"/>
  <c r="X25" i="31"/>
  <c r="X28" i="31"/>
  <c r="X31" i="31"/>
  <c r="X34" i="31"/>
  <c r="X37" i="31"/>
  <c r="X40" i="31"/>
  <c r="X7" i="31"/>
  <c r="H21" i="31"/>
  <c r="H9" i="31"/>
  <c r="H8" i="31"/>
  <c r="H7" i="31"/>
  <c r="E9" i="31"/>
  <c r="E8" i="31"/>
  <c r="E7" i="31"/>
  <c r="C32" i="29"/>
  <c r="C31" i="29"/>
  <c r="E8" i="29"/>
  <c r="X14" i="29"/>
  <c r="X13" i="29"/>
  <c r="X12" i="29"/>
  <c r="X10" i="29"/>
  <c r="X9" i="29"/>
  <c r="X8" i="29"/>
  <c r="X7" i="29"/>
  <c r="X30" i="29"/>
  <c r="X28" i="29"/>
  <c r="X26" i="29"/>
  <c r="X24" i="29"/>
  <c r="X22" i="29"/>
  <c r="X20" i="29"/>
  <c r="X18" i="29"/>
  <c r="X16" i="29"/>
  <c r="X11" i="29"/>
  <c r="X15" i="29"/>
  <c r="X17" i="29"/>
  <c r="X19" i="29"/>
  <c r="X21" i="29"/>
  <c r="X23" i="29"/>
  <c r="X25" i="29"/>
  <c r="X27" i="29"/>
  <c r="X29" i="29"/>
  <c r="E7" i="29"/>
  <c r="W8" i="33"/>
  <c r="W9" i="33"/>
  <c r="W10" i="33"/>
  <c r="W11" i="33"/>
  <c r="W12" i="33"/>
  <c r="W13" i="33"/>
  <c r="W14" i="33"/>
  <c r="W15" i="33"/>
  <c r="W16" i="33"/>
  <c r="W17" i="33"/>
  <c r="W18" i="33"/>
  <c r="W7" i="33"/>
  <c r="V7" i="33"/>
  <c r="AP10" i="32"/>
  <c r="J7" i="33"/>
  <c r="V8" i="33"/>
  <c r="V9" i="33"/>
  <c r="V10" i="33"/>
  <c r="V11" i="33"/>
  <c r="V12" i="33"/>
  <c r="V13" i="33"/>
  <c r="V14" i="33"/>
  <c r="V15" i="33"/>
  <c r="V16" i="33"/>
  <c r="V17" i="33"/>
  <c r="V18" i="33"/>
  <c r="U19" i="33"/>
  <c r="T19" i="33"/>
  <c r="S7" i="33"/>
  <c r="G7" i="33"/>
  <c r="E19" i="33"/>
  <c r="B19" i="33"/>
  <c r="D8" i="33"/>
  <c r="D9" i="33"/>
  <c r="D10" i="33"/>
  <c r="D11" i="33"/>
  <c r="D12" i="33"/>
  <c r="D13" i="33"/>
  <c r="D14" i="33"/>
  <c r="D15" i="33"/>
  <c r="D16" i="33"/>
  <c r="D17" i="33"/>
  <c r="D18" i="33"/>
  <c r="D7" i="33"/>
  <c r="Q19" i="33"/>
  <c r="N19" i="33"/>
  <c r="K19" i="33"/>
  <c r="H19" i="33"/>
  <c r="S18" i="33"/>
  <c r="P18" i="33"/>
  <c r="M18" i="33"/>
  <c r="J18" i="33"/>
  <c r="G18" i="33"/>
  <c r="S17" i="33"/>
  <c r="P17" i="33"/>
  <c r="M17" i="33"/>
  <c r="J17" i="33"/>
  <c r="G17" i="33"/>
  <c r="S16" i="33"/>
  <c r="P16" i="33"/>
  <c r="M16" i="33"/>
  <c r="J16" i="33"/>
  <c r="G16" i="33"/>
  <c r="S15" i="33"/>
  <c r="P15" i="33"/>
  <c r="M15" i="33"/>
  <c r="J15" i="33"/>
  <c r="G15" i="33"/>
  <c r="S14" i="33"/>
  <c r="P14" i="33"/>
  <c r="M14" i="33"/>
  <c r="J14" i="33"/>
  <c r="G14" i="33"/>
  <c r="S13" i="33"/>
  <c r="P13" i="33"/>
  <c r="M13" i="33"/>
  <c r="J13" i="33"/>
  <c r="G13" i="33"/>
  <c r="S12" i="33"/>
  <c r="P12" i="33"/>
  <c r="M12" i="33"/>
  <c r="J12" i="33"/>
  <c r="G12" i="33"/>
  <c r="S11" i="33"/>
  <c r="P11" i="33"/>
  <c r="M11" i="33"/>
  <c r="J11" i="33"/>
  <c r="G11" i="33"/>
  <c r="S10" i="33"/>
  <c r="P10" i="33"/>
  <c r="M10" i="33"/>
  <c r="J10" i="33"/>
  <c r="G10" i="33"/>
  <c r="S9" i="33"/>
  <c r="P9" i="33"/>
  <c r="M9" i="33"/>
  <c r="J9" i="33"/>
  <c r="G9" i="33"/>
  <c r="S8" i="33"/>
  <c r="P8" i="33"/>
  <c r="M8" i="33"/>
  <c r="J8" i="33"/>
  <c r="G8" i="33"/>
  <c r="P7" i="33"/>
  <c r="M7" i="33"/>
  <c r="X15" i="33" l="1"/>
  <c r="AD9" i="32" s="1"/>
  <c r="X14" i="33"/>
  <c r="AA9" i="32" s="1"/>
  <c r="X13" i="33"/>
  <c r="X9" i="32" s="1"/>
  <c r="X11" i="33"/>
  <c r="X18" i="33"/>
  <c r="AM9" i="32" s="1"/>
  <c r="X10" i="33"/>
  <c r="O9" i="32" s="1"/>
  <c r="X17" i="33"/>
  <c r="AJ9" i="32" s="1"/>
  <c r="X9" i="33"/>
  <c r="L9" i="32" s="1"/>
  <c r="X16" i="33"/>
  <c r="AG9" i="32" s="1"/>
  <c r="X12" i="33"/>
  <c r="U9" i="32" s="1"/>
  <c r="X7" i="33"/>
  <c r="F9" i="32" s="1"/>
  <c r="D19" i="33"/>
  <c r="X45" i="31"/>
  <c r="X8" i="33"/>
  <c r="I9" i="32" s="1"/>
  <c r="AS12" i="36"/>
  <c r="X43" i="31"/>
  <c r="X44" i="31"/>
  <c r="W19" i="33"/>
  <c r="S19" i="33"/>
  <c r="P19" i="33"/>
  <c r="M19" i="33"/>
  <c r="J19" i="33"/>
  <c r="R9" i="32"/>
  <c r="G19" i="33"/>
  <c r="V19" i="33"/>
  <c r="X19" i="33" l="1"/>
  <c r="AP9" i="32"/>
  <c r="AS10" i="32" l="1"/>
  <c r="AQ31" i="25"/>
  <c r="AP31" i="25"/>
  <c r="AO31" i="25"/>
  <c r="AN31" i="25"/>
  <c r="AP30" i="25"/>
  <c r="AO30" i="25"/>
  <c r="AN30" i="25"/>
  <c r="AM30" i="25"/>
  <c r="AM29" i="25"/>
  <c r="I29" i="25"/>
  <c r="J29" i="25" s="1"/>
  <c r="K29" i="25" s="1"/>
  <c r="L29" i="25" s="1"/>
  <c r="M29" i="25" s="1"/>
  <c r="N29" i="25" s="1"/>
  <c r="O29" i="25" s="1"/>
  <c r="P29" i="25" s="1"/>
  <c r="Q29" i="25" s="1"/>
  <c r="R29" i="25" s="1"/>
  <c r="S29" i="25" s="1"/>
  <c r="T29" i="25" s="1"/>
  <c r="U29" i="25" s="1"/>
  <c r="V29" i="25" s="1"/>
  <c r="W29" i="25" s="1"/>
  <c r="X29" i="25" s="1"/>
  <c r="Y29" i="25" s="1"/>
  <c r="Z29" i="25" s="1"/>
  <c r="AA29" i="25" s="1"/>
  <c r="AB29" i="25" s="1"/>
  <c r="AC29" i="25" s="1"/>
  <c r="AD29" i="25" s="1"/>
  <c r="AE29" i="25" s="1"/>
  <c r="AF29" i="25" s="1"/>
  <c r="AG29" i="25" s="1"/>
  <c r="AH29" i="25" s="1"/>
  <c r="AI29" i="25" s="1"/>
  <c r="AJ29" i="25" s="1"/>
  <c r="AK29" i="25" s="1"/>
  <c r="AL29" i="25" s="1"/>
  <c r="AP28" i="25"/>
  <c r="AN28" i="25"/>
  <c r="AM28" i="25"/>
  <c r="AM27" i="25"/>
  <c r="I27" i="25"/>
  <c r="J27" i="25" s="1"/>
  <c r="K27" i="25" s="1"/>
  <c r="L27" i="25" s="1"/>
  <c r="M27" i="25" s="1"/>
  <c r="N27" i="25" s="1"/>
  <c r="O27" i="25" s="1"/>
  <c r="P27" i="25" s="1"/>
  <c r="Q27" i="25" s="1"/>
  <c r="R27" i="25" s="1"/>
  <c r="S27" i="25" s="1"/>
  <c r="T27" i="25" s="1"/>
  <c r="U27" i="25" s="1"/>
  <c r="V27" i="25" s="1"/>
  <c r="W27" i="25" s="1"/>
  <c r="X27" i="25" s="1"/>
  <c r="Y27" i="25" s="1"/>
  <c r="Z27" i="25" s="1"/>
  <c r="AA27" i="25" s="1"/>
  <c r="AB27" i="25" s="1"/>
  <c r="AC27" i="25" s="1"/>
  <c r="AD27" i="25" s="1"/>
  <c r="AE27" i="25" s="1"/>
  <c r="AF27" i="25" s="1"/>
  <c r="AG27" i="25" s="1"/>
  <c r="AH27" i="25" s="1"/>
  <c r="AI27" i="25" s="1"/>
  <c r="AP26" i="25"/>
  <c r="AO26" i="25"/>
  <c r="AN26" i="25"/>
  <c r="AM26" i="25"/>
  <c r="AM25" i="25"/>
  <c r="F25" i="25"/>
  <c r="G25" i="25" s="1"/>
  <c r="H25" i="25" s="1"/>
  <c r="I25" i="25" s="1"/>
  <c r="J25" i="25" s="1"/>
  <c r="K25" i="25" s="1"/>
  <c r="L25" i="25" s="1"/>
  <c r="M25" i="25" s="1"/>
  <c r="N25" i="25" s="1"/>
  <c r="O25" i="25" s="1"/>
  <c r="P25" i="25" s="1"/>
  <c r="Q25" i="25" s="1"/>
  <c r="R25" i="25" s="1"/>
  <c r="S25" i="25" s="1"/>
  <c r="T25" i="25" s="1"/>
  <c r="U25" i="25" s="1"/>
  <c r="V25" i="25" s="1"/>
  <c r="W25" i="25" s="1"/>
  <c r="X25" i="25" s="1"/>
  <c r="Y25" i="25" s="1"/>
  <c r="Z25" i="25" s="1"/>
  <c r="AA25" i="25" s="1"/>
  <c r="AB25" i="25" s="1"/>
  <c r="AC25" i="25" s="1"/>
  <c r="AD25" i="25" s="1"/>
  <c r="AE25" i="25" s="1"/>
  <c r="AF25" i="25" s="1"/>
  <c r="AG25" i="25" s="1"/>
  <c r="AH25" i="25" s="1"/>
  <c r="AI25" i="25" s="1"/>
  <c r="AP24" i="25"/>
  <c r="AO24" i="25"/>
  <c r="AQ24" i="25" s="1"/>
  <c r="AN24" i="25"/>
  <c r="AM24" i="25"/>
  <c r="AM23" i="25"/>
  <c r="C23" i="25"/>
  <c r="D23" i="25" s="1"/>
  <c r="E23" i="25" s="1"/>
  <c r="F23" i="25" s="1"/>
  <c r="G23" i="25" s="1"/>
  <c r="H23" i="25" s="1"/>
  <c r="I23" i="25" s="1"/>
  <c r="J23" i="25" s="1"/>
  <c r="K23" i="25" s="1"/>
  <c r="L23" i="25" s="1"/>
  <c r="M23" i="25" s="1"/>
  <c r="N23" i="25" s="1"/>
  <c r="O23" i="25" s="1"/>
  <c r="P23" i="25" s="1"/>
  <c r="Q23" i="25" s="1"/>
  <c r="R23" i="25" s="1"/>
  <c r="S23" i="25" s="1"/>
  <c r="T23" i="25" s="1"/>
  <c r="U23" i="25" s="1"/>
  <c r="V23" i="25" s="1"/>
  <c r="W23" i="25" s="1"/>
  <c r="X23" i="25" s="1"/>
  <c r="Y23" i="25" s="1"/>
  <c r="Z23" i="25" s="1"/>
  <c r="AA23" i="25" s="1"/>
  <c r="AB23" i="25" s="1"/>
  <c r="AC23" i="25" s="1"/>
  <c r="AD23" i="25" s="1"/>
  <c r="AE23" i="25" s="1"/>
  <c r="AF23" i="25" s="1"/>
  <c r="AP22" i="25"/>
  <c r="AN22" i="25"/>
  <c r="AM22" i="25"/>
  <c r="AM21" i="25"/>
  <c r="H21" i="25"/>
  <c r="I21" i="25" s="1"/>
  <c r="J21" i="25" s="1"/>
  <c r="K21" i="25" s="1"/>
  <c r="L21" i="25" s="1"/>
  <c r="M21" i="25" s="1"/>
  <c r="N21" i="25" s="1"/>
  <c r="O21" i="25" s="1"/>
  <c r="P21" i="25" s="1"/>
  <c r="Q21" i="25" s="1"/>
  <c r="R21" i="25" s="1"/>
  <c r="S21" i="25" s="1"/>
  <c r="T21" i="25" s="1"/>
  <c r="U21" i="25" s="1"/>
  <c r="V21" i="25" s="1"/>
  <c r="W21" i="25" s="1"/>
  <c r="X21" i="25" s="1"/>
  <c r="Y21" i="25" s="1"/>
  <c r="Z21" i="25" s="1"/>
  <c r="AA21" i="25" s="1"/>
  <c r="AB21" i="25" s="1"/>
  <c r="AC21" i="25" s="1"/>
  <c r="AD21" i="25" s="1"/>
  <c r="AE21" i="25" s="1"/>
  <c r="AF21" i="25" s="1"/>
  <c r="AG21" i="25" s="1"/>
  <c r="AH21" i="25" s="1"/>
  <c r="AI21" i="25" s="1"/>
  <c r="AJ21" i="25" s="1"/>
  <c r="AP20" i="25"/>
  <c r="AN20" i="25"/>
  <c r="AM20" i="25"/>
  <c r="AM19" i="25"/>
  <c r="E19" i="25"/>
  <c r="F19" i="25" s="1"/>
  <c r="G19" i="25" s="1"/>
  <c r="H19" i="25" s="1"/>
  <c r="I19" i="25" s="1"/>
  <c r="J19" i="25" s="1"/>
  <c r="K19" i="25" s="1"/>
  <c r="L19" i="25" s="1"/>
  <c r="M19" i="25" s="1"/>
  <c r="N19" i="25" s="1"/>
  <c r="O19" i="25" s="1"/>
  <c r="P19" i="25" s="1"/>
  <c r="Q19" i="25" s="1"/>
  <c r="R19" i="25" s="1"/>
  <c r="S19" i="25" s="1"/>
  <c r="T19" i="25" s="1"/>
  <c r="U19" i="25" s="1"/>
  <c r="V19" i="25" s="1"/>
  <c r="W19" i="25" s="1"/>
  <c r="X19" i="25" s="1"/>
  <c r="Y19" i="25" s="1"/>
  <c r="Z19" i="25" s="1"/>
  <c r="AA19" i="25" s="1"/>
  <c r="AB19" i="25" s="1"/>
  <c r="AC19" i="25" s="1"/>
  <c r="AD19" i="25" s="1"/>
  <c r="AE19" i="25" s="1"/>
  <c r="AF19" i="25" s="1"/>
  <c r="AG19" i="25" s="1"/>
  <c r="AH19" i="25" s="1"/>
  <c r="AP18" i="25"/>
  <c r="AN18" i="25"/>
  <c r="AM18" i="25"/>
  <c r="AM17" i="25"/>
  <c r="C17" i="25"/>
  <c r="D17" i="25" s="1"/>
  <c r="E17" i="25" s="1"/>
  <c r="F17" i="25" s="1"/>
  <c r="G17" i="25" s="1"/>
  <c r="H17" i="25" s="1"/>
  <c r="I17" i="25" s="1"/>
  <c r="J17" i="25" s="1"/>
  <c r="K17" i="25" s="1"/>
  <c r="L17" i="25" s="1"/>
  <c r="M17" i="25" s="1"/>
  <c r="N17" i="25" s="1"/>
  <c r="O17" i="25" s="1"/>
  <c r="P17" i="25" s="1"/>
  <c r="Q17" i="25" s="1"/>
  <c r="R17" i="25" s="1"/>
  <c r="S17" i="25" s="1"/>
  <c r="T17" i="25" s="1"/>
  <c r="U17" i="25" s="1"/>
  <c r="V17" i="25" s="1"/>
  <c r="W17" i="25" s="1"/>
  <c r="X17" i="25" s="1"/>
  <c r="Y17" i="25" s="1"/>
  <c r="Z17" i="25" s="1"/>
  <c r="AA17" i="25" s="1"/>
  <c r="AB17" i="25" s="1"/>
  <c r="AC17" i="25" s="1"/>
  <c r="AD17" i="25" s="1"/>
  <c r="AE17" i="25" s="1"/>
  <c r="AP16" i="25"/>
  <c r="AO16" i="25"/>
  <c r="AN16" i="25"/>
  <c r="AM16" i="25"/>
  <c r="AM15" i="25"/>
  <c r="G15" i="25"/>
  <c r="H15" i="25" s="1"/>
  <c r="I15" i="25" s="1"/>
  <c r="J15" i="25" s="1"/>
  <c r="K15" i="25" s="1"/>
  <c r="L15" i="25" s="1"/>
  <c r="M15" i="25" s="1"/>
  <c r="N15" i="25" s="1"/>
  <c r="O15" i="25" s="1"/>
  <c r="P15" i="25" s="1"/>
  <c r="Q15" i="25" s="1"/>
  <c r="R15" i="25" s="1"/>
  <c r="S15" i="25" s="1"/>
  <c r="T15" i="25" s="1"/>
  <c r="U15" i="25" s="1"/>
  <c r="V15" i="25" s="1"/>
  <c r="W15" i="25" s="1"/>
  <c r="X15" i="25" s="1"/>
  <c r="Y15" i="25" s="1"/>
  <c r="Z15" i="25" s="1"/>
  <c r="AA15" i="25" s="1"/>
  <c r="AB15" i="25" s="1"/>
  <c r="AC15" i="25" s="1"/>
  <c r="AD15" i="25" s="1"/>
  <c r="AE15" i="25" s="1"/>
  <c r="AF15" i="25" s="1"/>
  <c r="AG15" i="25" s="1"/>
  <c r="AH15" i="25" s="1"/>
  <c r="AI15" i="25" s="1"/>
  <c r="AJ15" i="25" s="1"/>
  <c r="AP14" i="25"/>
  <c r="AO14" i="25"/>
  <c r="AN14" i="25"/>
  <c r="AM14" i="25"/>
  <c r="AM13" i="25"/>
  <c r="D13" i="25"/>
  <c r="E13" i="25" s="1"/>
  <c r="F13" i="25" s="1"/>
  <c r="G13" i="25" s="1"/>
  <c r="H13" i="25" s="1"/>
  <c r="I13" i="25" s="1"/>
  <c r="J13" i="25" s="1"/>
  <c r="K13" i="25" s="1"/>
  <c r="L13" i="25" s="1"/>
  <c r="M13" i="25" s="1"/>
  <c r="N13" i="25" s="1"/>
  <c r="O13" i="25" s="1"/>
  <c r="P13" i="25" s="1"/>
  <c r="Q13" i="25" s="1"/>
  <c r="R13" i="25" s="1"/>
  <c r="S13" i="25" s="1"/>
  <c r="T13" i="25" s="1"/>
  <c r="U13" i="25" s="1"/>
  <c r="V13" i="25" s="1"/>
  <c r="W13" i="25" s="1"/>
  <c r="X13" i="25" s="1"/>
  <c r="Y13" i="25" s="1"/>
  <c r="Z13" i="25" s="1"/>
  <c r="AA13" i="25" s="1"/>
  <c r="AB13" i="25" s="1"/>
  <c r="AC13" i="25" s="1"/>
  <c r="AD13" i="25" s="1"/>
  <c r="AE13" i="25" s="1"/>
  <c r="AF13" i="25" s="1"/>
  <c r="AG13" i="25" s="1"/>
  <c r="AP12" i="25"/>
  <c r="AN12" i="25"/>
  <c r="AQ12" i="25" s="1"/>
  <c r="AM12" i="25"/>
  <c r="AM11" i="25"/>
  <c r="I11" i="25"/>
  <c r="J11" i="25" s="1"/>
  <c r="K11" i="25" s="1"/>
  <c r="L11" i="25" s="1"/>
  <c r="M11" i="25" s="1"/>
  <c r="N11" i="25" s="1"/>
  <c r="O11" i="25" s="1"/>
  <c r="P11" i="25" s="1"/>
  <c r="Q11" i="25" s="1"/>
  <c r="R11" i="25" s="1"/>
  <c r="S11" i="25" s="1"/>
  <c r="T11" i="25" s="1"/>
  <c r="U11" i="25" s="1"/>
  <c r="V11" i="25" s="1"/>
  <c r="W11" i="25" s="1"/>
  <c r="X11" i="25" s="1"/>
  <c r="Y11" i="25" s="1"/>
  <c r="Z11" i="25" s="1"/>
  <c r="AA11" i="25" s="1"/>
  <c r="AB11" i="25" s="1"/>
  <c r="AC11" i="25" s="1"/>
  <c r="AD11" i="25" s="1"/>
  <c r="AE11" i="25" s="1"/>
  <c r="AF11" i="25" s="1"/>
  <c r="AG11" i="25" s="1"/>
  <c r="AH11" i="25" s="1"/>
  <c r="AI11" i="25" s="1"/>
  <c r="AJ11" i="25" s="1"/>
  <c r="AK11" i="25" s="1"/>
  <c r="AP10" i="25"/>
  <c r="AN10" i="25"/>
  <c r="AM10" i="25"/>
  <c r="AM9" i="25"/>
  <c r="F9" i="25"/>
  <c r="G9" i="25" s="1"/>
  <c r="H9" i="25" s="1"/>
  <c r="I9" i="25" s="1"/>
  <c r="J9" i="25" s="1"/>
  <c r="K9" i="25" s="1"/>
  <c r="L9" i="25" s="1"/>
  <c r="M9" i="25" s="1"/>
  <c r="N9" i="25" s="1"/>
  <c r="O9" i="25" s="1"/>
  <c r="P9" i="25" s="1"/>
  <c r="Q9" i="25" s="1"/>
  <c r="R9" i="25" s="1"/>
  <c r="S9" i="25" s="1"/>
  <c r="T9" i="25" s="1"/>
  <c r="U9" i="25" s="1"/>
  <c r="V9" i="25" s="1"/>
  <c r="W9" i="25" s="1"/>
  <c r="X9" i="25" s="1"/>
  <c r="Y9" i="25" s="1"/>
  <c r="Z9" i="25" s="1"/>
  <c r="AA9" i="25" s="1"/>
  <c r="AB9" i="25" s="1"/>
  <c r="AC9" i="25" s="1"/>
  <c r="AD9" i="25" s="1"/>
  <c r="AE9" i="25" s="1"/>
  <c r="AF9" i="25" s="1"/>
  <c r="AG9" i="25" s="1"/>
  <c r="AH9" i="25" s="1"/>
  <c r="AI9" i="25" s="1"/>
  <c r="AP8" i="25"/>
  <c r="AO8" i="25"/>
  <c r="AN8" i="25"/>
  <c r="AM8" i="25"/>
  <c r="AM7" i="25"/>
  <c r="AM31" i="25" s="1"/>
  <c r="D7" i="25"/>
  <c r="E7" i="25" s="1"/>
  <c r="F7" i="25" s="1"/>
  <c r="G7" i="25" s="1"/>
  <c r="H7" i="25" s="1"/>
  <c r="I7" i="25" s="1"/>
  <c r="J7" i="25" s="1"/>
  <c r="K7" i="25" s="1"/>
  <c r="L7" i="25" s="1"/>
  <c r="M7" i="25" s="1"/>
  <c r="N7" i="25" s="1"/>
  <c r="O7" i="25" s="1"/>
  <c r="P7" i="25" s="1"/>
  <c r="Q7" i="25" s="1"/>
  <c r="R7" i="25" s="1"/>
  <c r="S7" i="25" s="1"/>
  <c r="T7" i="25" s="1"/>
  <c r="U7" i="25" s="1"/>
  <c r="V7" i="25" s="1"/>
  <c r="W7" i="25" s="1"/>
  <c r="X7" i="25" s="1"/>
  <c r="Y7" i="25" s="1"/>
  <c r="Z7" i="25" s="1"/>
  <c r="AA7" i="25" s="1"/>
  <c r="AB7" i="25" s="1"/>
  <c r="AC7" i="25" s="1"/>
  <c r="AD7" i="25" s="1"/>
  <c r="AE7" i="25" s="1"/>
  <c r="AF7" i="25" s="1"/>
  <c r="AQ22" i="25" l="1"/>
  <c r="AQ26" i="25"/>
  <c r="AQ10" i="25"/>
  <c r="AQ18" i="25"/>
  <c r="AQ14" i="25"/>
  <c r="AQ16" i="25"/>
  <c r="AP32" i="25"/>
  <c r="AG17" i="32" s="1"/>
  <c r="AN32" i="25"/>
  <c r="O17" i="32" s="1"/>
  <c r="AQ8" i="25"/>
  <c r="AM32" i="25"/>
  <c r="F17" i="32" s="1"/>
  <c r="AQ20" i="25"/>
  <c r="AQ28" i="25"/>
  <c r="AQ30" i="25"/>
  <c r="AO32" i="25"/>
  <c r="X17" i="32" s="1"/>
  <c r="AP17" i="32" l="1"/>
  <c r="AQ32" i="25"/>
  <c r="V45" i="31" l="1"/>
  <c r="U45" i="31"/>
  <c r="R45" i="31"/>
  <c r="O45" i="31"/>
  <c r="L45" i="31"/>
  <c r="I45" i="31"/>
  <c r="F45" i="31"/>
  <c r="C45" i="31"/>
  <c r="V44" i="31"/>
  <c r="U44" i="31"/>
  <c r="R44" i="31"/>
  <c r="O44" i="31"/>
  <c r="L44" i="31"/>
  <c r="I44" i="31"/>
  <c r="F44" i="31"/>
  <c r="C44" i="31"/>
  <c r="V43" i="31"/>
  <c r="R43" i="31"/>
  <c r="O43" i="31"/>
  <c r="L43" i="31"/>
  <c r="I43" i="31"/>
  <c r="F43" i="31"/>
  <c r="C43" i="31"/>
  <c r="W42" i="31"/>
  <c r="T42" i="31"/>
  <c r="Q42" i="31"/>
  <c r="N42" i="31"/>
  <c r="K42" i="31"/>
  <c r="H42" i="31"/>
  <c r="E42" i="31"/>
  <c r="W41" i="31"/>
  <c r="T41" i="31"/>
  <c r="Q41" i="31"/>
  <c r="N41" i="31"/>
  <c r="K41" i="31"/>
  <c r="H41" i="31"/>
  <c r="E41" i="31"/>
  <c r="W40" i="31"/>
  <c r="T40" i="31"/>
  <c r="Q40" i="31"/>
  <c r="N40" i="31"/>
  <c r="K40" i="31"/>
  <c r="H40" i="31"/>
  <c r="E40" i="31"/>
  <c r="W39" i="31"/>
  <c r="T39" i="31"/>
  <c r="Q39" i="31"/>
  <c r="N39" i="31"/>
  <c r="K39" i="31"/>
  <c r="H39" i="31"/>
  <c r="E39" i="31"/>
  <c r="W38" i="31"/>
  <c r="T38" i="31"/>
  <c r="Q38" i="31"/>
  <c r="N38" i="31"/>
  <c r="K38" i="31"/>
  <c r="H38" i="31"/>
  <c r="E38" i="31"/>
  <c r="W37" i="31"/>
  <c r="T37" i="31"/>
  <c r="Q37" i="31"/>
  <c r="N37" i="31"/>
  <c r="K37" i="31"/>
  <c r="H37" i="31"/>
  <c r="E37" i="31"/>
  <c r="W36" i="31"/>
  <c r="T36" i="31"/>
  <c r="Q36" i="31"/>
  <c r="N36" i="31"/>
  <c r="K36" i="31"/>
  <c r="H36" i="31"/>
  <c r="E36" i="31"/>
  <c r="Y36" i="31" s="1"/>
  <c r="AG13" i="36" s="1"/>
  <c r="W35" i="31"/>
  <c r="T35" i="31"/>
  <c r="Q35" i="31"/>
  <c r="N35" i="31"/>
  <c r="K35" i="31"/>
  <c r="H35" i="31"/>
  <c r="E35" i="31"/>
  <c r="Y35" i="31" s="1"/>
  <c r="AG11" i="36" s="1"/>
  <c r="W34" i="31"/>
  <c r="T34" i="31"/>
  <c r="Q34" i="31"/>
  <c r="N34" i="31"/>
  <c r="K34" i="31"/>
  <c r="H34" i="31"/>
  <c r="E34" i="31"/>
  <c r="W33" i="31"/>
  <c r="T33" i="31"/>
  <c r="Q33" i="31"/>
  <c r="N33" i="31"/>
  <c r="K33" i="31"/>
  <c r="H33" i="31"/>
  <c r="E33" i="31"/>
  <c r="W32" i="31"/>
  <c r="T32" i="31"/>
  <c r="Q32" i="31"/>
  <c r="N32" i="31"/>
  <c r="K32" i="31"/>
  <c r="H32" i="31"/>
  <c r="E32" i="31"/>
  <c r="W31" i="31"/>
  <c r="T31" i="31"/>
  <c r="Q31" i="31"/>
  <c r="N31" i="31"/>
  <c r="K31" i="31"/>
  <c r="H31" i="31"/>
  <c r="E31" i="31"/>
  <c r="W30" i="31"/>
  <c r="T30" i="31"/>
  <c r="Q30" i="31"/>
  <c r="N30" i="31"/>
  <c r="K30" i="31"/>
  <c r="H30" i="31"/>
  <c r="E30" i="31"/>
  <c r="W29" i="31"/>
  <c r="T29" i="31"/>
  <c r="Q29" i="31"/>
  <c r="N29" i="31"/>
  <c r="K29" i="31"/>
  <c r="H29" i="31"/>
  <c r="E29" i="31"/>
  <c r="W28" i="31"/>
  <c r="T28" i="31"/>
  <c r="Q28" i="31"/>
  <c r="N28" i="31"/>
  <c r="K28" i="31"/>
  <c r="H28" i="31"/>
  <c r="E28" i="31"/>
  <c r="Y28" i="31" s="1"/>
  <c r="AA9" i="36" s="1"/>
  <c r="W27" i="31"/>
  <c r="T27" i="31"/>
  <c r="Q27" i="31"/>
  <c r="N27" i="31"/>
  <c r="K27" i="31"/>
  <c r="H27" i="31"/>
  <c r="E27" i="31"/>
  <c r="Y27" i="31" s="1"/>
  <c r="X13" i="36" s="1"/>
  <c r="W26" i="31"/>
  <c r="T26" i="31"/>
  <c r="Q26" i="31"/>
  <c r="N26" i="31"/>
  <c r="K26" i="31"/>
  <c r="H26" i="31"/>
  <c r="E26" i="31"/>
  <c r="W25" i="31"/>
  <c r="T25" i="31"/>
  <c r="Q25" i="31"/>
  <c r="N25" i="31"/>
  <c r="K25" i="31"/>
  <c r="H25" i="31"/>
  <c r="E25" i="31"/>
  <c r="W24" i="31"/>
  <c r="T24" i="31"/>
  <c r="Q24" i="31"/>
  <c r="N24" i="31"/>
  <c r="K24" i="31"/>
  <c r="H24" i="31"/>
  <c r="E24" i="31"/>
  <c r="W23" i="31"/>
  <c r="T23" i="31"/>
  <c r="Q23" i="31"/>
  <c r="N23" i="31"/>
  <c r="K23" i="31"/>
  <c r="H23" i="31"/>
  <c r="E23" i="31"/>
  <c r="W22" i="31"/>
  <c r="T22" i="31"/>
  <c r="Q22" i="31"/>
  <c r="N22" i="31"/>
  <c r="K22" i="31"/>
  <c r="H22" i="31"/>
  <c r="E22" i="31"/>
  <c r="W21" i="31"/>
  <c r="T21" i="31"/>
  <c r="Q21" i="31"/>
  <c r="N21" i="31"/>
  <c r="K21" i="31"/>
  <c r="E21" i="31"/>
  <c r="W20" i="31"/>
  <c r="T20" i="31"/>
  <c r="Q20" i="31"/>
  <c r="N20" i="31"/>
  <c r="K20" i="31"/>
  <c r="H20" i="31"/>
  <c r="E20" i="31"/>
  <c r="W19" i="31"/>
  <c r="T19" i="31"/>
  <c r="Q19" i="31"/>
  <c r="N19" i="31"/>
  <c r="K19" i="31"/>
  <c r="H19" i="31"/>
  <c r="E19" i="31"/>
  <c r="W18" i="31"/>
  <c r="T18" i="31"/>
  <c r="Q18" i="31"/>
  <c r="N18" i="31"/>
  <c r="K18" i="31"/>
  <c r="H18" i="31"/>
  <c r="E18" i="31"/>
  <c r="W17" i="31"/>
  <c r="T17" i="31"/>
  <c r="Q17" i="31"/>
  <c r="N17" i="31"/>
  <c r="K17" i="31"/>
  <c r="H17" i="31"/>
  <c r="E17" i="31"/>
  <c r="W16" i="31"/>
  <c r="T16" i="31"/>
  <c r="Q16" i="31"/>
  <c r="N16" i="31"/>
  <c r="K16" i="31"/>
  <c r="H16" i="31"/>
  <c r="E16" i="31"/>
  <c r="W15" i="31"/>
  <c r="T15" i="31"/>
  <c r="Q15" i="31"/>
  <c r="N15" i="31"/>
  <c r="K15" i="31"/>
  <c r="H15" i="31"/>
  <c r="E15" i="31"/>
  <c r="W14" i="31"/>
  <c r="T14" i="31"/>
  <c r="Q14" i="31"/>
  <c r="N14" i="31"/>
  <c r="K14" i="31"/>
  <c r="H14" i="31"/>
  <c r="E14" i="31"/>
  <c r="W13" i="31"/>
  <c r="T13" i="31"/>
  <c r="Q13" i="31"/>
  <c r="N13" i="31"/>
  <c r="K13" i="31"/>
  <c r="H13" i="31"/>
  <c r="E13" i="31"/>
  <c r="Y13" i="31" s="1"/>
  <c r="L9" i="36" s="1"/>
  <c r="W12" i="31"/>
  <c r="T12" i="31"/>
  <c r="Q12" i="31"/>
  <c r="N12" i="31"/>
  <c r="K12" i="31"/>
  <c r="H12" i="31"/>
  <c r="E12" i="31"/>
  <c r="Y12" i="31" s="1"/>
  <c r="I13" i="36" s="1"/>
  <c r="W11" i="31"/>
  <c r="T11" i="31"/>
  <c r="Q11" i="31"/>
  <c r="N11" i="31"/>
  <c r="K11" i="31"/>
  <c r="H11" i="31"/>
  <c r="E11" i="31"/>
  <c r="W10" i="31"/>
  <c r="T10" i="31"/>
  <c r="Q10" i="31"/>
  <c r="N10" i="31"/>
  <c r="K10" i="31"/>
  <c r="H10" i="31"/>
  <c r="E10" i="31"/>
  <c r="W9" i="31"/>
  <c r="T9" i="31"/>
  <c r="Q9" i="31"/>
  <c r="N9" i="31"/>
  <c r="K9" i="31"/>
  <c r="W8" i="31"/>
  <c r="T8" i="31"/>
  <c r="Q8" i="31"/>
  <c r="N8" i="31"/>
  <c r="K8" i="31"/>
  <c r="Y8" i="31" s="1"/>
  <c r="F11" i="36" s="1"/>
  <c r="W7" i="31"/>
  <c r="T7" i="31"/>
  <c r="Q7" i="31"/>
  <c r="N7" i="31"/>
  <c r="K7" i="31"/>
  <c r="V32" i="29"/>
  <c r="U32" i="29"/>
  <c r="R32" i="29"/>
  <c r="O32" i="29"/>
  <c r="L32" i="29"/>
  <c r="I32" i="29"/>
  <c r="F32" i="29"/>
  <c r="V31" i="29"/>
  <c r="U31" i="29"/>
  <c r="R31" i="29"/>
  <c r="O31" i="29"/>
  <c r="L31" i="29"/>
  <c r="I31" i="29"/>
  <c r="F31" i="29"/>
  <c r="W30" i="29"/>
  <c r="T30" i="29"/>
  <c r="Q30" i="29"/>
  <c r="N30" i="29"/>
  <c r="K30" i="29"/>
  <c r="E30" i="29"/>
  <c r="W29" i="29"/>
  <c r="T29" i="29"/>
  <c r="Q29" i="29"/>
  <c r="N29" i="29"/>
  <c r="K29" i="29"/>
  <c r="E29" i="29"/>
  <c r="W28" i="29"/>
  <c r="T28" i="29"/>
  <c r="Q28" i="29"/>
  <c r="N28" i="29"/>
  <c r="K28" i="29"/>
  <c r="E28" i="29"/>
  <c r="W27" i="29"/>
  <c r="T27" i="29"/>
  <c r="Q27" i="29"/>
  <c r="N27" i="29"/>
  <c r="K27" i="29"/>
  <c r="H27" i="29"/>
  <c r="E27" i="29"/>
  <c r="W26" i="29"/>
  <c r="T26" i="29"/>
  <c r="Q26" i="29"/>
  <c r="N26" i="29"/>
  <c r="K26" i="29"/>
  <c r="H26" i="29"/>
  <c r="E26" i="29"/>
  <c r="W25" i="29"/>
  <c r="T25" i="29"/>
  <c r="Q25" i="29"/>
  <c r="N25" i="29"/>
  <c r="K25" i="29"/>
  <c r="H25" i="29"/>
  <c r="E25" i="29"/>
  <c r="W24" i="29"/>
  <c r="T24" i="29"/>
  <c r="Q24" i="29"/>
  <c r="N24" i="29"/>
  <c r="K24" i="29"/>
  <c r="H24" i="29"/>
  <c r="E24" i="29"/>
  <c r="W23" i="29"/>
  <c r="T23" i="29"/>
  <c r="Q23" i="29"/>
  <c r="N23" i="29"/>
  <c r="K23" i="29"/>
  <c r="H23" i="29"/>
  <c r="E23" i="29"/>
  <c r="W22" i="29"/>
  <c r="T22" i="29"/>
  <c r="Q22" i="29"/>
  <c r="N22" i="29"/>
  <c r="K22" i="29"/>
  <c r="H22" i="29"/>
  <c r="E22" i="29"/>
  <c r="W21" i="29"/>
  <c r="T21" i="29"/>
  <c r="Q21" i="29"/>
  <c r="N21" i="29"/>
  <c r="K21" i="29"/>
  <c r="H21" i="29"/>
  <c r="E21" i="29"/>
  <c r="W20" i="29"/>
  <c r="T20" i="29"/>
  <c r="Q20" i="29"/>
  <c r="N20" i="29"/>
  <c r="K20" i="29"/>
  <c r="H20" i="29"/>
  <c r="E20" i="29"/>
  <c r="W19" i="29"/>
  <c r="T19" i="29"/>
  <c r="Q19" i="29"/>
  <c r="N19" i="29"/>
  <c r="K19" i="29"/>
  <c r="H19" i="29"/>
  <c r="E19" i="29"/>
  <c r="W18" i="29"/>
  <c r="T18" i="29"/>
  <c r="Q18" i="29"/>
  <c r="N18" i="29"/>
  <c r="K18" i="29"/>
  <c r="H18" i="29"/>
  <c r="E18" i="29"/>
  <c r="W17" i="29"/>
  <c r="T17" i="29"/>
  <c r="Q17" i="29"/>
  <c r="N17" i="29"/>
  <c r="K17" i="29"/>
  <c r="H17" i="29"/>
  <c r="E17" i="29"/>
  <c r="W16" i="29"/>
  <c r="T16" i="29"/>
  <c r="Q16" i="29"/>
  <c r="N16" i="29"/>
  <c r="K16" i="29"/>
  <c r="H16" i="29"/>
  <c r="E16" i="29"/>
  <c r="W15" i="29"/>
  <c r="T15" i="29"/>
  <c r="Q15" i="29"/>
  <c r="N15" i="29"/>
  <c r="K15" i="29"/>
  <c r="H15" i="29"/>
  <c r="E15" i="29"/>
  <c r="W14" i="29"/>
  <c r="T14" i="29"/>
  <c r="Q14" i="29"/>
  <c r="N14" i="29"/>
  <c r="K14" i="29"/>
  <c r="H14" i="29"/>
  <c r="E14" i="29"/>
  <c r="W13" i="29"/>
  <c r="T13" i="29"/>
  <c r="Q13" i="29"/>
  <c r="N13" i="29"/>
  <c r="K13" i="29"/>
  <c r="H13" i="29"/>
  <c r="E13" i="29"/>
  <c r="W12" i="29"/>
  <c r="T12" i="29"/>
  <c r="Q12" i="29"/>
  <c r="N12" i="29"/>
  <c r="K12" i="29"/>
  <c r="H12" i="29"/>
  <c r="E12" i="29"/>
  <c r="W11" i="29"/>
  <c r="T11" i="29"/>
  <c r="Q11" i="29"/>
  <c r="N11" i="29"/>
  <c r="K11" i="29"/>
  <c r="H11" i="29"/>
  <c r="E11" i="29"/>
  <c r="W10" i="29"/>
  <c r="T10" i="29"/>
  <c r="Q10" i="29"/>
  <c r="N10" i="29"/>
  <c r="K10" i="29"/>
  <c r="H10" i="29"/>
  <c r="E10" i="29"/>
  <c r="W9" i="29"/>
  <c r="T9" i="29"/>
  <c r="Q9" i="29"/>
  <c r="N9" i="29"/>
  <c r="K9" i="29"/>
  <c r="H9" i="29"/>
  <c r="E9" i="29"/>
  <c r="W8" i="29"/>
  <c r="T8" i="29"/>
  <c r="Q8" i="29"/>
  <c r="N8" i="29"/>
  <c r="K8" i="29"/>
  <c r="H8" i="29"/>
  <c r="W7" i="29"/>
  <c r="T7" i="29"/>
  <c r="Q7" i="29"/>
  <c r="N7" i="29"/>
  <c r="K7" i="29"/>
  <c r="H7" i="29"/>
  <c r="Y11" i="31" l="1"/>
  <c r="I11" i="36" s="1"/>
  <c r="AP11" i="36" s="1"/>
  <c r="Y26" i="31"/>
  <c r="X11" i="36" s="1"/>
  <c r="Y34" i="31"/>
  <c r="AG9" i="36" s="1"/>
  <c r="AG15" i="36" s="1"/>
  <c r="Y42" i="31"/>
  <c r="Y10" i="31"/>
  <c r="I9" i="36" s="1"/>
  <c r="Y18" i="31"/>
  <c r="Y25" i="31"/>
  <c r="X9" i="36" s="1"/>
  <c r="X15" i="36" s="1"/>
  <c r="Y33" i="31"/>
  <c r="AD13" i="36" s="1"/>
  <c r="Y41" i="31"/>
  <c r="AM11" i="36" s="1"/>
  <c r="Y7" i="31"/>
  <c r="F9" i="36" s="1"/>
  <c r="Y17" i="31"/>
  <c r="O11" i="36" s="1"/>
  <c r="Y21" i="31"/>
  <c r="R13" i="36" s="1"/>
  <c r="Y24" i="31"/>
  <c r="U13" i="36" s="1"/>
  <c r="Y32" i="31"/>
  <c r="AD11" i="36" s="1"/>
  <c r="Y40" i="31"/>
  <c r="AM9" i="36" s="1"/>
  <c r="Y16" i="31"/>
  <c r="O9" i="36" s="1"/>
  <c r="Y23" i="31"/>
  <c r="U11" i="36" s="1"/>
  <c r="Y39" i="31"/>
  <c r="AJ13" i="36" s="1"/>
  <c r="Y9" i="31"/>
  <c r="F13" i="36" s="1"/>
  <c r="Y20" i="31"/>
  <c r="R11" i="36" s="1"/>
  <c r="Y22" i="31"/>
  <c r="U9" i="36" s="1"/>
  <c r="Y30" i="31"/>
  <c r="AA13" i="36" s="1"/>
  <c r="Y38" i="31"/>
  <c r="AJ11" i="36" s="1"/>
  <c r="Y31" i="31"/>
  <c r="AD9" i="36" s="1"/>
  <c r="Y19" i="31"/>
  <c r="R9" i="36" s="1"/>
  <c r="Y29" i="31"/>
  <c r="AA11" i="36" s="1"/>
  <c r="AA15" i="36" s="1"/>
  <c r="Y37" i="31"/>
  <c r="AJ9" i="36" s="1"/>
  <c r="AJ15" i="36" s="1"/>
  <c r="Q44" i="31"/>
  <c r="Y15" i="31"/>
  <c r="L13" i="36" s="1"/>
  <c r="Y14" i="31"/>
  <c r="L11" i="36" s="1"/>
  <c r="L15" i="36" s="1"/>
  <c r="E45" i="31"/>
  <c r="W45" i="31"/>
  <c r="W43" i="31"/>
  <c r="Y8" i="29"/>
  <c r="F11" i="34" s="1"/>
  <c r="X32" i="29"/>
  <c r="Y7" i="29"/>
  <c r="F9" i="34" s="1"/>
  <c r="Y14" i="29"/>
  <c r="O11" i="34" s="1"/>
  <c r="Y21" i="29"/>
  <c r="AA9" i="34" s="1"/>
  <c r="X31" i="29"/>
  <c r="Y30" i="29"/>
  <c r="AM11" i="34" s="1"/>
  <c r="Y29" i="29"/>
  <c r="AM9" i="34" s="1"/>
  <c r="Y28" i="29"/>
  <c r="AJ11" i="34" s="1"/>
  <c r="Y27" i="29"/>
  <c r="AJ9" i="34" s="1"/>
  <c r="Y26" i="29"/>
  <c r="AG11" i="34" s="1"/>
  <c r="Y25" i="29"/>
  <c r="AG9" i="34" s="1"/>
  <c r="Y24" i="29"/>
  <c r="AD11" i="34" s="1"/>
  <c r="Y23" i="29"/>
  <c r="AD9" i="34" s="1"/>
  <c r="Y22" i="29"/>
  <c r="AA11" i="34" s="1"/>
  <c r="Y19" i="29"/>
  <c r="X9" i="34" s="1"/>
  <c r="Y20" i="29"/>
  <c r="X11" i="34" s="1"/>
  <c r="Y18" i="29"/>
  <c r="U11" i="34" s="1"/>
  <c r="Y17" i="29"/>
  <c r="U9" i="34" s="1"/>
  <c r="Y16" i="29"/>
  <c r="R11" i="34" s="1"/>
  <c r="Y15" i="29"/>
  <c r="R9" i="34" s="1"/>
  <c r="Y13" i="29"/>
  <c r="O9" i="34" s="1"/>
  <c r="Y12" i="29"/>
  <c r="L11" i="34" s="1"/>
  <c r="Y11" i="29"/>
  <c r="L9" i="34" s="1"/>
  <c r="Y10" i="29"/>
  <c r="I11" i="34" s="1"/>
  <c r="E31" i="29"/>
  <c r="Y9" i="29"/>
  <c r="I9" i="34" s="1"/>
  <c r="K32" i="29"/>
  <c r="H31" i="29"/>
  <c r="Q32" i="29"/>
  <c r="K31" i="29"/>
  <c r="Q31" i="29"/>
  <c r="T31" i="29"/>
  <c r="N32" i="29"/>
  <c r="W32" i="29"/>
  <c r="W31" i="29"/>
  <c r="H32" i="29"/>
  <c r="N31" i="29"/>
  <c r="T32" i="29"/>
  <c r="E32" i="29"/>
  <c r="T45" i="31"/>
  <c r="H44" i="31"/>
  <c r="K43" i="31"/>
  <c r="K44" i="31"/>
  <c r="K45" i="31"/>
  <c r="E43" i="31"/>
  <c r="W44" i="31"/>
  <c r="H43" i="31"/>
  <c r="N43" i="31"/>
  <c r="N44" i="31"/>
  <c r="N45" i="31"/>
  <c r="H45" i="31"/>
  <c r="Q45" i="31"/>
  <c r="T43" i="31"/>
  <c r="T44" i="31"/>
  <c r="Q43" i="31"/>
  <c r="E44" i="31"/>
  <c r="O13" i="34" l="1"/>
  <c r="AD13" i="34"/>
  <c r="AG13" i="34"/>
  <c r="AJ13" i="34"/>
  <c r="L13" i="34"/>
  <c r="AS11" i="36"/>
  <c r="AS13" i="36"/>
  <c r="X13" i="34"/>
  <c r="AM13" i="34"/>
  <c r="I15" i="36"/>
  <c r="Y45" i="31"/>
  <c r="AM13" i="36"/>
  <c r="AM15" i="36" s="1"/>
  <c r="O15" i="36"/>
  <c r="R15" i="36"/>
  <c r="AD15" i="36"/>
  <c r="R13" i="34"/>
  <c r="AA13" i="34"/>
  <c r="Y43" i="31"/>
  <c r="F15" i="36"/>
  <c r="AP9" i="36"/>
  <c r="AS9" i="36" s="1"/>
  <c r="AP13" i="36"/>
  <c r="AP11" i="34"/>
  <c r="AS11" i="34" s="1"/>
  <c r="I13" i="34"/>
  <c r="U13" i="34"/>
  <c r="F13" i="34"/>
  <c r="AP9" i="34"/>
  <c r="AS9" i="34" s="1"/>
  <c r="U15" i="36"/>
  <c r="Y32" i="29"/>
  <c r="Y31" i="29"/>
  <c r="Y44" i="31"/>
  <c r="AP13" i="34" l="1"/>
  <c r="AS13" i="34" s="1"/>
  <c r="AP15" i="36"/>
  <c r="AS15" i="36" s="1"/>
  <c r="AS9" i="32"/>
</calcChain>
</file>

<file path=xl/sharedStrings.xml><?xml version="1.0" encoding="utf-8"?>
<sst xmlns="http://schemas.openxmlformats.org/spreadsheetml/2006/main" count="1551" uniqueCount="194">
  <si>
    <t>障がいの内容</t>
    <rPh sb="0" eb="1">
      <t>ショウ</t>
    </rPh>
    <rPh sb="4" eb="6">
      <t>ナイヨウ</t>
    </rPh>
    <phoneticPr fontId="1"/>
  </si>
  <si>
    <t>人</t>
    <rPh sb="0" eb="1">
      <t>ニン</t>
    </rPh>
    <phoneticPr fontId="1"/>
  </si>
  <si>
    <t>日</t>
    <rPh sb="0" eb="1">
      <t>ニチ</t>
    </rPh>
    <phoneticPr fontId="1"/>
  </si>
  <si>
    <t>合計</t>
    <rPh sb="0" eb="2">
      <t>ゴウケイ</t>
    </rPh>
    <phoneticPr fontId="1"/>
  </si>
  <si>
    <t>①放課後児童支援員</t>
    <rPh sb="1" eb="4">
      <t>ホウカゴ</t>
    </rPh>
    <rPh sb="4" eb="6">
      <t>ジドウ</t>
    </rPh>
    <rPh sb="6" eb="8">
      <t>シエン</t>
    </rPh>
    <rPh sb="8" eb="9">
      <t>イン</t>
    </rPh>
    <phoneticPr fontId="1"/>
  </si>
  <si>
    <t>②補助員</t>
    <rPh sb="1" eb="3">
      <t>ホジョ</t>
    </rPh>
    <rPh sb="3" eb="4">
      <t>イン</t>
    </rPh>
    <phoneticPr fontId="1"/>
  </si>
  <si>
    <t>（内訳：常勤</t>
    <rPh sb="1" eb="3">
      <t>ウチワケ</t>
    </rPh>
    <rPh sb="4" eb="6">
      <t>ジョウキン</t>
    </rPh>
    <phoneticPr fontId="1"/>
  </si>
  <si>
    <t>人）</t>
    <rPh sb="0" eb="1">
      <t>ニン</t>
    </rPh>
    <phoneticPr fontId="1"/>
  </si>
  <si>
    <t>職員配置</t>
    <rPh sb="0" eb="2">
      <t>ショクイン</t>
    </rPh>
    <rPh sb="2" eb="4">
      <t>ハイチ</t>
    </rPh>
    <phoneticPr fontId="1"/>
  </si>
  <si>
    <t>内容</t>
    <rPh sb="0" eb="2">
      <t>ナイヨウ</t>
    </rPh>
    <phoneticPr fontId="1"/>
  </si>
  <si>
    <t>週５日利用</t>
    <rPh sb="0" eb="1">
      <t>シュウ</t>
    </rPh>
    <rPh sb="2" eb="3">
      <t>ニチ</t>
    </rPh>
    <rPh sb="3" eb="5">
      <t>リヨウ</t>
    </rPh>
    <phoneticPr fontId="1"/>
  </si>
  <si>
    <t>週４日利用</t>
    <rPh sb="0" eb="1">
      <t>シュウ</t>
    </rPh>
    <rPh sb="2" eb="3">
      <t>ニチ</t>
    </rPh>
    <rPh sb="3" eb="5">
      <t>リヨウ</t>
    </rPh>
    <phoneticPr fontId="1"/>
  </si>
  <si>
    <t>週３日利用</t>
    <rPh sb="0" eb="1">
      <t>シュウ</t>
    </rPh>
    <rPh sb="2" eb="3">
      <t>ニチ</t>
    </rPh>
    <rPh sb="3" eb="5">
      <t>リヨウ</t>
    </rPh>
    <phoneticPr fontId="1"/>
  </si>
  <si>
    <t>週２日利用</t>
    <rPh sb="0" eb="1">
      <t>シュウ</t>
    </rPh>
    <rPh sb="2" eb="3">
      <t>ニチ</t>
    </rPh>
    <rPh sb="3" eb="5">
      <t>リヨウ</t>
    </rPh>
    <phoneticPr fontId="1"/>
  </si>
  <si>
    <t>週１日利用</t>
    <rPh sb="0" eb="1">
      <t>シュウ</t>
    </rPh>
    <rPh sb="2" eb="3">
      <t>ニチ</t>
    </rPh>
    <rPh sb="3" eb="5">
      <t>リヨウ</t>
    </rPh>
    <phoneticPr fontId="1"/>
  </si>
  <si>
    <t>研修名</t>
    <rPh sb="0" eb="2">
      <t>ケンシュウ</t>
    </rPh>
    <rPh sb="2" eb="3">
      <t>メイ</t>
    </rPh>
    <phoneticPr fontId="1"/>
  </si>
  <si>
    <t>実施日時</t>
    <rPh sb="0" eb="2">
      <t>ジッシ</t>
    </rPh>
    <rPh sb="2" eb="4">
      <t>ニチジ</t>
    </rPh>
    <phoneticPr fontId="1"/>
  </si>
  <si>
    <t>参加者数</t>
    <rPh sb="0" eb="2">
      <t>サンカ</t>
    </rPh>
    <rPh sb="2" eb="3">
      <t>シャ</t>
    </rPh>
    <rPh sb="3" eb="4">
      <t>スウ</t>
    </rPh>
    <phoneticPr fontId="1"/>
  </si>
  <si>
    <t>防災訓練</t>
    <rPh sb="0" eb="2">
      <t>ボウサイ</t>
    </rPh>
    <rPh sb="2" eb="4">
      <t>クンレン</t>
    </rPh>
    <phoneticPr fontId="1"/>
  </si>
  <si>
    <t>その他</t>
    <rPh sb="2" eb="3">
      <t>ホカ</t>
    </rPh>
    <phoneticPr fontId="1"/>
  </si>
  <si>
    <t>回数</t>
    <rPh sb="0" eb="2">
      <t>カイスウ</t>
    </rPh>
    <phoneticPr fontId="1"/>
  </si>
  <si>
    <t>回</t>
    <rPh sb="0" eb="1">
      <t>カイ</t>
    </rPh>
    <phoneticPr fontId="1"/>
  </si>
  <si>
    <t>４　研修の実施</t>
    <rPh sb="2" eb="4">
      <t>ケンシュウ</t>
    </rPh>
    <rPh sb="5" eb="7">
      <t>ジッシ</t>
    </rPh>
    <phoneticPr fontId="1"/>
  </si>
  <si>
    <t>４月</t>
    <rPh sb="1" eb="2">
      <t>ガツ</t>
    </rPh>
    <phoneticPr fontId="1"/>
  </si>
  <si>
    <t>５月</t>
  </si>
  <si>
    <t>６月</t>
  </si>
  <si>
    <t>７月</t>
  </si>
  <si>
    <t>８月</t>
  </si>
  <si>
    <t>９月</t>
  </si>
  <si>
    <t>１月</t>
  </si>
  <si>
    <t>２月</t>
  </si>
  <si>
    <t>３月</t>
  </si>
  <si>
    <t>利用児童数</t>
    <rPh sb="0" eb="2">
      <t>リヨウ</t>
    </rPh>
    <rPh sb="2" eb="4">
      <t>ジドウ</t>
    </rPh>
    <rPh sb="4" eb="5">
      <t>スウ</t>
    </rPh>
    <phoneticPr fontId="1"/>
  </si>
  <si>
    <t>開所時間</t>
    <rPh sb="0" eb="2">
      <t>カイショ</t>
    </rPh>
    <rPh sb="2" eb="4">
      <t>ジカン</t>
    </rPh>
    <phoneticPr fontId="1"/>
  </si>
  <si>
    <t>閉所時間</t>
    <rPh sb="0" eb="2">
      <t>ヘイショ</t>
    </rPh>
    <rPh sb="2" eb="4">
      <t>ジカン</t>
    </rPh>
    <phoneticPr fontId="1"/>
  </si>
  <si>
    <t>土曜日</t>
    <rPh sb="0" eb="3">
      <t>ドヨウビ</t>
    </rPh>
    <phoneticPr fontId="1"/>
  </si>
  <si>
    <t>長期休業</t>
    <rPh sb="0" eb="2">
      <t>チョウキ</t>
    </rPh>
    <rPh sb="2" eb="4">
      <t>キュウギョウ</t>
    </rPh>
    <phoneticPr fontId="1"/>
  </si>
  <si>
    <t>日曜・祝日</t>
    <rPh sb="0" eb="2">
      <t>ニチヨウ</t>
    </rPh>
    <rPh sb="3" eb="5">
      <t>シュクジツ</t>
    </rPh>
    <phoneticPr fontId="1"/>
  </si>
  <si>
    <t>時</t>
    <rPh sb="0" eb="1">
      <t>ジ</t>
    </rPh>
    <phoneticPr fontId="1"/>
  </si>
  <si>
    <t>分</t>
    <rPh sb="0" eb="1">
      <t>フン</t>
    </rPh>
    <phoneticPr fontId="1"/>
  </si>
  <si>
    <t>年間
平均</t>
    <rPh sb="0" eb="2">
      <t>ネンカン</t>
    </rPh>
    <rPh sb="3" eb="5">
      <t>ヘイキン</t>
    </rPh>
    <phoneticPr fontId="1"/>
  </si>
  <si>
    <t>（</t>
    <phoneticPr fontId="1"/>
  </si>
  <si>
    <t>）</t>
    <phoneticPr fontId="1"/>
  </si>
  <si>
    <t>10月</t>
    <phoneticPr fontId="1"/>
  </si>
  <si>
    <t>11月</t>
  </si>
  <si>
    <t>12月</t>
  </si>
  <si>
    <t>平  日</t>
    <rPh sb="0" eb="1">
      <t>ヒラ</t>
    </rPh>
    <rPh sb="3" eb="4">
      <t>ヒ</t>
    </rPh>
    <phoneticPr fontId="1"/>
  </si>
  <si>
    <t>毎日利用</t>
    <rPh sb="0" eb="2">
      <t>マイニチ</t>
    </rPh>
    <rPh sb="2" eb="4">
      <t>リヨウ</t>
    </rPh>
    <phoneticPr fontId="1"/>
  </si>
  <si>
    <t>係数</t>
    <rPh sb="0" eb="2">
      <t>ケイスウ</t>
    </rPh>
    <phoneticPr fontId="1"/>
  </si>
  <si>
    <t>月開所日数</t>
    <rPh sb="0" eb="1">
      <t>ツキ</t>
    </rPh>
    <rPh sb="1" eb="3">
      <t>カイショ</t>
    </rPh>
    <rPh sb="3" eb="5">
      <t>ニッスウ</t>
    </rPh>
    <phoneticPr fontId="1"/>
  </si>
  <si>
    <t>令和</t>
    <rPh sb="0" eb="2">
      <t>レイワ</t>
    </rPh>
    <phoneticPr fontId="1"/>
  </si>
  <si>
    <t>クラブ名</t>
    <rPh sb="3" eb="4">
      <t>メイ</t>
    </rPh>
    <phoneticPr fontId="1"/>
  </si>
  <si>
    <t>・</t>
    <phoneticPr fontId="1"/>
  </si>
  <si>
    <t>平日</t>
    <rPh sb="0" eb="2">
      <t>ヘイジツ</t>
    </rPh>
    <phoneticPr fontId="9"/>
  </si>
  <si>
    <t>土曜</t>
    <rPh sb="0" eb="2">
      <t>ドヨウ</t>
    </rPh>
    <phoneticPr fontId="9"/>
  </si>
  <si>
    <t>長休</t>
    <rPh sb="0" eb="1">
      <t>ナガ</t>
    </rPh>
    <rPh sb="1" eb="2">
      <t>キュウ</t>
    </rPh>
    <phoneticPr fontId="9"/>
  </si>
  <si>
    <t>日曜
祝日</t>
    <rPh sb="0" eb="1">
      <t>ニチ</t>
    </rPh>
    <rPh sb="1" eb="2">
      <t>ヨウ</t>
    </rPh>
    <rPh sb="3" eb="4">
      <t>シュク</t>
    </rPh>
    <rPh sb="4" eb="5">
      <t>ヒ</t>
    </rPh>
    <phoneticPr fontId="9"/>
  </si>
  <si>
    <t>計</t>
    <rPh sb="0" eb="1">
      <t>ケイ</t>
    </rPh>
    <phoneticPr fontId="9"/>
  </si>
  <si>
    <t>４月</t>
    <rPh sb="1" eb="2">
      <t>ガツ</t>
    </rPh>
    <phoneticPr fontId="9"/>
  </si>
  <si>
    <t>５月</t>
    <rPh sb="1" eb="2">
      <t>ガツ</t>
    </rPh>
    <phoneticPr fontId="9"/>
  </si>
  <si>
    <t>10月</t>
    <phoneticPr fontId="9"/>
  </si>
  <si>
    <t>11月</t>
    <phoneticPr fontId="9"/>
  </si>
  <si>
    <t>12月</t>
    <phoneticPr fontId="9"/>
  </si>
  <si>
    <t>：土曜日</t>
    <rPh sb="1" eb="4">
      <t>ドヨウビ</t>
    </rPh>
    <phoneticPr fontId="9"/>
  </si>
  <si>
    <t xml:space="preserve"> ○函館市立小学校の長期休業</t>
    <rPh sb="2" eb="4">
      <t>ハコダテ</t>
    </rPh>
    <rPh sb="4" eb="6">
      <t>シリツ</t>
    </rPh>
    <rPh sb="6" eb="9">
      <t>ショウガッコウ</t>
    </rPh>
    <rPh sb="10" eb="12">
      <t>チョウキ</t>
    </rPh>
    <rPh sb="12" eb="14">
      <t>キュウギョウ</t>
    </rPh>
    <phoneticPr fontId="9"/>
  </si>
  <si>
    <t>○記載上の注意点</t>
    <rPh sb="1" eb="3">
      <t>キサイ</t>
    </rPh>
    <rPh sb="3" eb="4">
      <t>ジョウ</t>
    </rPh>
    <rPh sb="5" eb="8">
      <t>チュウイテン</t>
    </rPh>
    <phoneticPr fontId="1"/>
  </si>
  <si>
    <t>登録
児童数</t>
    <rPh sb="0" eb="2">
      <t>トウロク</t>
    </rPh>
    <rPh sb="3" eb="5">
      <t>ジドウ</t>
    </rPh>
    <rPh sb="5" eb="6">
      <t>スウ</t>
    </rPh>
    <phoneticPr fontId="1"/>
  </si>
  <si>
    <t>利用
児童数</t>
    <rPh sb="0" eb="2">
      <t>リヨウ</t>
    </rPh>
    <rPh sb="3" eb="5">
      <t>ジドウ</t>
    </rPh>
    <rPh sb="5" eb="6">
      <t>スウ</t>
    </rPh>
    <phoneticPr fontId="1"/>
  </si>
  <si>
    <t>利用
延人数</t>
    <rPh sb="0" eb="2">
      <t>リヨウ</t>
    </rPh>
    <rPh sb="3" eb="4">
      <t>ノベ</t>
    </rPh>
    <rPh sb="4" eb="6">
      <t>ニンズウ</t>
    </rPh>
    <phoneticPr fontId="1"/>
  </si>
  <si>
    <t>①</t>
    <phoneticPr fontId="1"/>
  </si>
  <si>
    <t>②</t>
    <phoneticPr fontId="1"/>
  </si>
  <si>
    <t>③</t>
    <phoneticPr fontId="1"/>
  </si>
  <si>
    <t>平日</t>
    <rPh sb="0" eb="2">
      <t>ヘイジツ</t>
    </rPh>
    <phoneticPr fontId="1"/>
  </si>
  <si>
    <t>土曜</t>
    <rPh sb="0" eb="2">
      <t>ドヨウ</t>
    </rPh>
    <phoneticPr fontId="1"/>
  </si>
  <si>
    <t>長期</t>
    <rPh sb="0" eb="2">
      <t>チョウキ</t>
    </rPh>
    <phoneticPr fontId="1"/>
  </si>
  <si>
    <t>※合同したクラブ（クラス）と日数の確認をしてからご提出ください。</t>
    <phoneticPr fontId="1"/>
  </si>
  <si>
    <t>月</t>
    <rPh sb="0" eb="1">
      <t>ゲツ</t>
    </rPh>
    <phoneticPr fontId="1"/>
  </si>
  <si>
    <t>火</t>
    <rPh sb="0" eb="1">
      <t>カ</t>
    </rPh>
    <phoneticPr fontId="9"/>
  </si>
  <si>
    <t>水</t>
    <rPh sb="0" eb="1">
      <t>スイ</t>
    </rPh>
    <phoneticPr fontId="9"/>
  </si>
  <si>
    <t>木</t>
    <rPh sb="0" eb="1">
      <t>モク</t>
    </rPh>
    <phoneticPr fontId="1"/>
  </si>
  <si>
    <t>金</t>
    <rPh sb="0" eb="1">
      <t>キン</t>
    </rPh>
    <phoneticPr fontId="1"/>
  </si>
  <si>
    <t>土</t>
    <rPh sb="0" eb="1">
      <t>ド</t>
    </rPh>
    <phoneticPr fontId="1"/>
  </si>
  <si>
    <t>火</t>
    <rPh sb="0" eb="1">
      <t>カ</t>
    </rPh>
    <phoneticPr fontId="1"/>
  </si>
  <si>
    <t>水</t>
    <rPh sb="0" eb="1">
      <t>スイ</t>
    </rPh>
    <phoneticPr fontId="1"/>
  </si>
  <si>
    <t>放課後児童クラブ名：</t>
    <rPh sb="0" eb="5">
      <t>ホウカゴジドウ</t>
    </rPh>
    <rPh sb="8" eb="9">
      <t>メイ</t>
    </rPh>
    <phoneticPr fontId="1"/>
  </si>
  <si>
    <t>支援の単位１</t>
    <rPh sb="0" eb="2">
      <t>シエン</t>
    </rPh>
    <rPh sb="3" eb="5">
      <t>タンイ</t>
    </rPh>
    <phoneticPr fontId="1"/>
  </si>
  <si>
    <t>支援の単位２</t>
    <rPh sb="0" eb="2">
      <t>シエン</t>
    </rPh>
    <rPh sb="3" eb="5">
      <t>タンイ</t>
    </rPh>
    <phoneticPr fontId="1"/>
  </si>
  <si>
    <t>支援の単位2</t>
    <rPh sb="0" eb="2">
      <t>シエン</t>
    </rPh>
    <rPh sb="3" eb="5">
      <t>タンイ</t>
    </rPh>
    <phoneticPr fontId="1"/>
  </si>
  <si>
    <t>１０月</t>
  </si>
  <si>
    <t>１１月</t>
  </si>
  <si>
    <t>１２月</t>
  </si>
  <si>
    <t>支援の単位3</t>
    <rPh sb="0" eb="2">
      <t>シエン</t>
    </rPh>
    <rPh sb="3" eb="5">
      <t>タンイ</t>
    </rPh>
    <phoneticPr fontId="1"/>
  </si>
  <si>
    <t>月開所
日数</t>
    <rPh sb="0" eb="1">
      <t>ツキ</t>
    </rPh>
    <rPh sb="1" eb="3">
      <t>カイショ</t>
    </rPh>
    <rPh sb="4" eb="6">
      <t>ニッスウ</t>
    </rPh>
    <phoneticPr fontId="1"/>
  </si>
  <si>
    <t>２．うち，合同保育をして閉所した日数</t>
    <rPh sb="5" eb="7">
      <t>ゴウドウ</t>
    </rPh>
    <rPh sb="7" eb="9">
      <t>ホイク</t>
    </rPh>
    <rPh sb="12" eb="14">
      <t>ヘイショ</t>
    </rPh>
    <rPh sb="16" eb="18">
      <t>ニッスウ</t>
    </rPh>
    <phoneticPr fontId="1"/>
  </si>
  <si>
    <t>１．他クラブ（クラス）と合同保育をした日数（閉所・開所に関わらず）</t>
    <rPh sb="2" eb="3">
      <t>タ</t>
    </rPh>
    <rPh sb="12" eb="14">
      <t>ゴウドウ</t>
    </rPh>
    <rPh sb="14" eb="16">
      <t>ホイク</t>
    </rPh>
    <rPh sb="19" eb="21">
      <t>ニッスウ</t>
    </rPh>
    <rPh sb="22" eb="24">
      <t>ヘイショ</t>
    </rPh>
    <rPh sb="25" eb="27">
      <t>カイショ</t>
    </rPh>
    <rPh sb="28" eb="29">
      <t>カカ</t>
    </rPh>
    <phoneticPr fontId="1"/>
  </si>
  <si>
    <t>・冬季休業　：12/26（金）～1/14（水）</t>
    <rPh sb="1" eb="3">
      <t>トウキ</t>
    </rPh>
    <rPh sb="3" eb="5">
      <t>キュウギョウ</t>
    </rPh>
    <rPh sb="13" eb="14">
      <t>キン</t>
    </rPh>
    <rPh sb="21" eb="22">
      <t>スイ</t>
    </rPh>
    <phoneticPr fontId="9"/>
  </si>
  <si>
    <t>クラブ（クラス）名</t>
    <phoneticPr fontId="1"/>
  </si>
  <si>
    <t>※記入方法：開所する場合，カレンダーの日にちの下の空欄に○印を記入し，閉所の場合×印を記入してください。</t>
    <rPh sb="1" eb="3">
      <t>キニュウ</t>
    </rPh>
    <rPh sb="3" eb="5">
      <t>ホウホウ</t>
    </rPh>
    <rPh sb="6" eb="8">
      <t>カイショ</t>
    </rPh>
    <rPh sb="10" eb="12">
      <t>バアイ</t>
    </rPh>
    <rPh sb="19" eb="20">
      <t>ヒ</t>
    </rPh>
    <rPh sb="23" eb="24">
      <t>シタ</t>
    </rPh>
    <rPh sb="25" eb="27">
      <t>クウラン</t>
    </rPh>
    <rPh sb="29" eb="30">
      <t>ジルシ</t>
    </rPh>
    <rPh sb="31" eb="33">
      <t>キニュウ</t>
    </rPh>
    <rPh sb="35" eb="37">
      <t>ヘイショ</t>
    </rPh>
    <rPh sb="38" eb="40">
      <t>バアイ</t>
    </rPh>
    <rPh sb="41" eb="42">
      <t>ジルシ</t>
    </rPh>
    <rPh sb="43" eb="45">
      <t>キニュウ</t>
    </rPh>
    <phoneticPr fontId="1"/>
  </si>
  <si>
    <t>　　　　　　複数の支援の単位や他クラブと合同で実施することであらかじめ支援の単位を減じることを利用者へ周知し，利用可能人数を制限して実施する場合は，もう一方のクラブの開所日とはみなされませんので「合」と記入のうえ，開所日には</t>
    <rPh sb="6" eb="8">
      <t>フクスウ</t>
    </rPh>
    <rPh sb="9" eb="11">
      <t>シエン</t>
    </rPh>
    <rPh sb="12" eb="14">
      <t>タンイ</t>
    </rPh>
    <rPh sb="15" eb="16">
      <t>タ</t>
    </rPh>
    <rPh sb="20" eb="22">
      <t>ゴウドウ</t>
    </rPh>
    <rPh sb="23" eb="25">
      <t>ジッシ</t>
    </rPh>
    <rPh sb="35" eb="37">
      <t>シエン</t>
    </rPh>
    <rPh sb="38" eb="40">
      <t>タンイ</t>
    </rPh>
    <rPh sb="41" eb="42">
      <t>ゲン</t>
    </rPh>
    <rPh sb="47" eb="50">
      <t>リヨウシャ</t>
    </rPh>
    <rPh sb="51" eb="53">
      <t>シュウチ</t>
    </rPh>
    <rPh sb="55" eb="57">
      <t>リヨウ</t>
    </rPh>
    <rPh sb="57" eb="59">
      <t>カノウ</t>
    </rPh>
    <rPh sb="59" eb="61">
      <t>ニンズウ</t>
    </rPh>
    <rPh sb="62" eb="64">
      <t>セイゲン</t>
    </rPh>
    <rPh sb="66" eb="68">
      <t>ジッシ</t>
    </rPh>
    <rPh sb="70" eb="72">
      <t>バアイ</t>
    </rPh>
    <rPh sb="76" eb="78">
      <t>イッポウ</t>
    </rPh>
    <rPh sb="83" eb="85">
      <t>カイショ</t>
    </rPh>
    <rPh sb="85" eb="86">
      <t>ビ</t>
    </rPh>
    <rPh sb="98" eb="99">
      <t>ゴウ</t>
    </rPh>
    <rPh sb="101" eb="103">
      <t>キニュウ</t>
    </rPh>
    <rPh sb="107" eb="110">
      <t>カイショビ</t>
    </rPh>
    <phoneticPr fontId="1"/>
  </si>
  <si>
    <t>　　　　　　含めないでください。</t>
    <rPh sb="6" eb="7">
      <t>フク</t>
    </rPh>
    <phoneticPr fontId="1"/>
  </si>
  <si>
    <t>：長期休業</t>
    <rPh sb="1" eb="5">
      <t>チョウキキュウギョウ</t>
    </rPh>
    <phoneticPr fontId="9"/>
  </si>
  <si>
    <t>：日曜日・祝日</t>
    <rPh sb="1" eb="4">
      <t>ニチヨウビ</t>
    </rPh>
    <rPh sb="5" eb="7">
      <t>シュクジツ</t>
    </rPh>
    <phoneticPr fontId="9"/>
  </si>
  <si>
    <t>※日・祝日以外の休所日（例：8/13～15 お盆休み）</t>
    <rPh sb="1" eb="2">
      <t>ニチ</t>
    </rPh>
    <rPh sb="3" eb="5">
      <t>シュクジツ</t>
    </rPh>
    <rPh sb="5" eb="7">
      <t>イガイ</t>
    </rPh>
    <rPh sb="8" eb="9">
      <t>キュウ</t>
    </rPh>
    <rPh sb="9" eb="10">
      <t>ショ</t>
    </rPh>
    <rPh sb="10" eb="11">
      <t>ビ</t>
    </rPh>
    <rPh sb="12" eb="13">
      <t>レイ</t>
    </rPh>
    <rPh sb="23" eb="25">
      <t>ボンヤス</t>
    </rPh>
    <phoneticPr fontId="1"/>
  </si>
  <si>
    <t>・夏季休業　：7/26（土）～8/24（日）</t>
    <rPh sb="1" eb="3">
      <t>カキ</t>
    </rPh>
    <rPh sb="3" eb="5">
      <t>キュウギョウ</t>
    </rPh>
    <rPh sb="12" eb="13">
      <t>ド</t>
    </rPh>
    <rPh sb="20" eb="21">
      <t>ニチ</t>
    </rPh>
    <phoneticPr fontId="9"/>
  </si>
  <si>
    <t>※長期休業期間中の土曜日は，土曜日として計上してください。</t>
    <rPh sb="1" eb="3">
      <t>チョウキ</t>
    </rPh>
    <rPh sb="3" eb="5">
      <t>キュウギョウ</t>
    </rPh>
    <rPh sb="5" eb="7">
      <t>キカン</t>
    </rPh>
    <rPh sb="7" eb="8">
      <t>チュウ</t>
    </rPh>
    <rPh sb="9" eb="12">
      <t>ドヨウビ</t>
    </rPh>
    <rPh sb="14" eb="17">
      <t>ドヨウビ</t>
    </rPh>
    <rPh sb="20" eb="22">
      <t>ケイジョウ</t>
    </rPh>
    <phoneticPr fontId="9"/>
  </si>
  <si>
    <t>・年度末休業： 3/25（水）～3/31（火）</t>
    <rPh sb="1" eb="4">
      <t>ネンドマツ</t>
    </rPh>
    <rPh sb="4" eb="6">
      <t>キュウギョウ</t>
    </rPh>
    <rPh sb="13" eb="14">
      <t>スイ</t>
    </rPh>
    <rPh sb="21" eb="22">
      <t>カ</t>
    </rPh>
    <phoneticPr fontId="9"/>
  </si>
  <si>
    <t>※「日曜日・祝日」の開設日は次の要件を全て満たすもの。　①全入所児童が対象であること　②開所時間が８時間以上であること</t>
    <rPh sb="2" eb="4">
      <t>ニチヨウ</t>
    </rPh>
    <rPh sb="4" eb="5">
      <t>ビ</t>
    </rPh>
    <rPh sb="6" eb="8">
      <t>シュクジツ</t>
    </rPh>
    <rPh sb="10" eb="13">
      <t>カイセツビ</t>
    </rPh>
    <rPh sb="14" eb="15">
      <t>ツギ</t>
    </rPh>
    <rPh sb="16" eb="18">
      <t>ヨウケン</t>
    </rPh>
    <rPh sb="19" eb="20">
      <t>スベ</t>
    </rPh>
    <rPh sb="21" eb="22">
      <t>ミ</t>
    </rPh>
    <phoneticPr fontId="1"/>
  </si>
  <si>
    <t>※日・祝日の開所理由（例：7/21 学童まつり，8/11 キャンプ等）</t>
    <rPh sb="1" eb="2">
      <t>ニチ</t>
    </rPh>
    <rPh sb="3" eb="5">
      <t>シュクジツ</t>
    </rPh>
    <rPh sb="6" eb="8">
      <t>カイショ</t>
    </rPh>
    <rPh sb="8" eb="10">
      <t>リユウ</t>
    </rPh>
    <rPh sb="11" eb="12">
      <t>レイ</t>
    </rPh>
    <rPh sb="18" eb="20">
      <t>ガクドウ</t>
    </rPh>
    <rPh sb="33" eb="34">
      <t>トウ</t>
    </rPh>
    <phoneticPr fontId="1"/>
  </si>
  <si>
    <t>別記第５号様式（第９条関係）</t>
  </si>
  <si>
    <t>年度　実績報告書</t>
    <rPh sb="0" eb="2">
      <t>ネンド</t>
    </rPh>
    <rPh sb="3" eb="5">
      <t>ジッセキ</t>
    </rPh>
    <rPh sb="5" eb="8">
      <t>ホウコクショ</t>
    </rPh>
    <phoneticPr fontId="1"/>
  </si>
  <si>
    <t>うち障がい児数</t>
    <rPh sb="2" eb="3">
      <t>ショウ</t>
    </rPh>
    <rPh sb="5" eb="7">
      <t>ジスウ</t>
    </rPh>
    <phoneticPr fontId="1"/>
  </si>
  <si>
    <t>※「放課後児童クラブ開所日数内訳書」を添付してください。また，日曜日・祝日の開所理由は具体的に記載してください。(例：7/31学童まつり等)</t>
    <rPh sb="68" eb="69">
      <t>トウ</t>
    </rPh>
    <phoneticPr fontId="1"/>
  </si>
  <si>
    <t>３　職員配置の状況　</t>
    <rPh sb="2" eb="4">
      <t>ショクイン</t>
    </rPh>
    <rPh sb="4" eb="6">
      <t>ハイチ</t>
    </rPh>
    <rPh sb="7" eb="9">
      <t>ジョウキョウ</t>
    </rPh>
    <phoneticPr fontId="1"/>
  </si>
  <si>
    <t>，</t>
    <phoneticPr fontId="1"/>
  </si>
  <si>
    <t>非常勤</t>
    <rPh sb="0" eb="3">
      <t>ヒジョウキン</t>
    </rPh>
    <phoneticPr fontId="1"/>
  </si>
  <si>
    <t>③障がい児を担当する加配職員　</t>
    <rPh sb="1" eb="2">
      <t>ショウ</t>
    </rPh>
    <rPh sb="4" eb="5">
      <t>ジ</t>
    </rPh>
    <rPh sb="6" eb="8">
      <t>タントウ</t>
    </rPh>
    <rPh sb="10" eb="12">
      <t>カハイ</t>
    </rPh>
    <rPh sb="12" eb="14">
      <t>ショクイン</t>
    </rPh>
    <phoneticPr fontId="1"/>
  </si>
  <si>
    <t>※独自に実施した研修のテーマや他の団体主催の研修への参加実績について記入してください。</t>
    <rPh sb="1" eb="3">
      <t>ドクジ</t>
    </rPh>
    <rPh sb="4" eb="6">
      <t>ジッシ</t>
    </rPh>
    <rPh sb="8" eb="10">
      <t>ケンシュウ</t>
    </rPh>
    <rPh sb="15" eb="16">
      <t>ホカ</t>
    </rPh>
    <rPh sb="17" eb="19">
      <t>ダンタイ</t>
    </rPh>
    <rPh sb="19" eb="21">
      <t>シュサイ</t>
    </rPh>
    <rPh sb="22" eb="24">
      <t>ケンシュウ</t>
    </rPh>
    <rPh sb="26" eb="28">
      <t>サンカ</t>
    </rPh>
    <rPh sb="28" eb="30">
      <t>ジッセキ</t>
    </rPh>
    <rPh sb="34" eb="36">
      <t>キニュウ</t>
    </rPh>
    <phoneticPr fontId="1"/>
  </si>
  <si>
    <t>５　災害対策の実施</t>
    <rPh sb="2" eb="4">
      <t>サイガイ</t>
    </rPh>
    <rPh sb="4" eb="6">
      <t>タイサク</t>
    </rPh>
    <rPh sb="7" eb="9">
      <t>ジッシ</t>
    </rPh>
    <phoneticPr fontId="1"/>
  </si>
  <si>
    <t>※避難訓練実施時期や防災マニュアル策定（見直し）時期等について記入してください。</t>
    <rPh sb="1" eb="3">
      <t>ヒナン</t>
    </rPh>
    <rPh sb="3" eb="5">
      <t>クンレン</t>
    </rPh>
    <rPh sb="5" eb="7">
      <t>ジッシ</t>
    </rPh>
    <rPh sb="7" eb="9">
      <t>ジキ</t>
    </rPh>
    <rPh sb="10" eb="12">
      <t>ボウサイ</t>
    </rPh>
    <rPh sb="17" eb="19">
      <t>サクテイ</t>
    </rPh>
    <rPh sb="20" eb="22">
      <t>ミナオ</t>
    </rPh>
    <rPh sb="24" eb="26">
      <t>ジキ</t>
    </rPh>
    <rPh sb="26" eb="27">
      <t>ナド</t>
    </rPh>
    <rPh sb="31" eb="33">
      <t>キニュウ</t>
    </rPh>
    <phoneticPr fontId="1"/>
  </si>
  <si>
    <t>実施日・内容
（例：7/25 火災）</t>
    <rPh sb="0" eb="3">
      <t>ジッシビ</t>
    </rPh>
    <rPh sb="4" eb="6">
      <t>ナイヨウ</t>
    </rPh>
    <rPh sb="8" eb="9">
      <t>レイ</t>
    </rPh>
    <rPh sb="15" eb="17">
      <t>カサイ</t>
    </rPh>
    <phoneticPr fontId="1"/>
  </si>
  <si>
    <r>
      <t>１　利用児童の状況　</t>
    </r>
    <r>
      <rPr>
        <sz val="8"/>
        <rFont val="ＭＳ 明朝"/>
        <family val="1"/>
        <charset val="128"/>
      </rPr>
      <t>※別紙利用児童実績表に基づき記入してください。</t>
    </r>
    <rPh sb="2" eb="4">
      <t>リヨウ</t>
    </rPh>
    <rPh sb="4" eb="6">
      <t>ジドウ</t>
    </rPh>
    <rPh sb="7" eb="9">
      <t>ジョウキョウ</t>
    </rPh>
    <rPh sb="11" eb="13">
      <t>ベッシ</t>
    </rPh>
    <rPh sb="13" eb="15">
      <t>リヨウ</t>
    </rPh>
    <rPh sb="15" eb="17">
      <t>ジドウ</t>
    </rPh>
    <rPh sb="17" eb="19">
      <t>ジッセキ</t>
    </rPh>
    <rPh sb="19" eb="20">
      <t>ヒョウ</t>
    </rPh>
    <rPh sb="21" eb="22">
      <t>モト</t>
    </rPh>
    <rPh sb="24" eb="26">
      <t>キニュウ</t>
    </rPh>
    <phoneticPr fontId="1"/>
  </si>
  <si>
    <t>２　開所時間・日数　</t>
    <rPh sb="2" eb="4">
      <t>カイショ</t>
    </rPh>
    <rPh sb="4" eb="6">
      <t>ジカン</t>
    </rPh>
    <rPh sb="7" eb="9">
      <t>ニッスウ</t>
    </rPh>
    <phoneticPr fontId="1"/>
  </si>
  <si>
    <t>日曜日・祝日</t>
    <rPh sb="0" eb="2">
      <t>ニチヨウ</t>
    </rPh>
    <rPh sb="2" eb="3">
      <t>ビ</t>
    </rPh>
    <rPh sb="4" eb="6">
      <t>シュクジツ</t>
    </rPh>
    <phoneticPr fontId="1"/>
  </si>
  <si>
    <t>開所日数</t>
    <rPh sb="0" eb="2">
      <t>カイショ</t>
    </rPh>
    <rPh sb="2" eb="4">
      <t>ニッスウ</t>
    </rPh>
    <phoneticPr fontId="1"/>
  </si>
  <si>
    <t>④その他</t>
    <rPh sb="3" eb="4">
      <t>ホカ</t>
    </rPh>
    <phoneticPr fontId="1"/>
  </si>
  <si>
    <t>（別紙）</t>
    <rPh sb="1" eb="3">
      <t>ベッシ</t>
    </rPh>
    <phoneticPr fontId="1"/>
  </si>
  <si>
    <t>一時保育 ※1</t>
    <rPh sb="0" eb="2">
      <t>イチジ</t>
    </rPh>
    <rPh sb="2" eb="4">
      <t>ホイク</t>
    </rPh>
    <phoneticPr fontId="1"/>
  </si>
  <si>
    <t>登録児童数</t>
    <rPh sb="0" eb="2">
      <t>トウロク</t>
    </rPh>
    <rPh sb="2" eb="4">
      <t>ジドウ</t>
    </rPh>
    <rPh sb="4" eb="5">
      <t>スウ</t>
    </rPh>
    <phoneticPr fontId="1"/>
  </si>
  <si>
    <t>延べ利用人数</t>
    <rPh sb="0" eb="1">
      <t>ノ</t>
    </rPh>
    <rPh sb="2" eb="4">
      <t>リヨウ</t>
    </rPh>
    <rPh sb="4" eb="6">
      <t>ニンズウ</t>
    </rPh>
    <phoneticPr fontId="1"/>
  </si>
  <si>
    <t>※各月初日の登録児童数を記入してください。</t>
    <rPh sb="1" eb="3">
      <t>カクツキ</t>
    </rPh>
    <rPh sb="3" eb="5">
      <t>ショニチ</t>
    </rPh>
    <rPh sb="6" eb="11">
      <t>トウロクジドウスウ</t>
    </rPh>
    <rPh sb="12" eb="14">
      <t>キニュウ</t>
    </rPh>
    <phoneticPr fontId="1"/>
  </si>
  <si>
    <t>※長期休業期間のみの受入れや12か月未満の受入れがある場合は，在籍する月および該当する利用日数に人数を記入してください。</t>
    <rPh sb="1" eb="3">
      <t>チョウキ</t>
    </rPh>
    <rPh sb="3" eb="5">
      <t>キュウギョウ</t>
    </rPh>
    <rPh sb="5" eb="7">
      <t>キカン</t>
    </rPh>
    <rPh sb="10" eb="12">
      <t>ウケイ</t>
    </rPh>
    <rPh sb="17" eb="18">
      <t>ゲツ</t>
    </rPh>
    <rPh sb="18" eb="20">
      <t>ミマン</t>
    </rPh>
    <rPh sb="21" eb="23">
      <t>ウケイ</t>
    </rPh>
    <rPh sb="27" eb="29">
      <t>バアイ</t>
    </rPh>
    <rPh sb="31" eb="33">
      <t>ザイセキ</t>
    </rPh>
    <rPh sb="35" eb="36">
      <t>ツキ</t>
    </rPh>
    <rPh sb="39" eb="41">
      <t>ガイトウ</t>
    </rPh>
    <rPh sb="43" eb="45">
      <t>リヨウ</t>
    </rPh>
    <rPh sb="45" eb="47">
      <t>ニッスウ</t>
    </rPh>
    <rPh sb="48" eb="50">
      <t>ニンズウ</t>
    </rPh>
    <rPh sb="51" eb="53">
      <t>キニュウ</t>
    </rPh>
    <phoneticPr fontId="1"/>
  </si>
  <si>
    <t>　　（例）延べ利用人数13人，開所日数27日の場合，13÷27＝0.48人≒1人</t>
    <phoneticPr fontId="1"/>
  </si>
  <si>
    <t>※利用児童数は利用区分ごとに小数点以下を切り上げてください。</t>
    <rPh sb="1" eb="3">
      <t>リヨウ</t>
    </rPh>
    <rPh sb="3" eb="5">
      <t>ジドウ</t>
    </rPh>
    <rPh sb="5" eb="6">
      <t>スウ</t>
    </rPh>
    <rPh sb="7" eb="9">
      <t>リヨウ</t>
    </rPh>
    <rPh sb="9" eb="11">
      <t>クブン</t>
    </rPh>
    <rPh sb="14" eb="17">
      <t>ショウスウテン</t>
    </rPh>
    <rPh sb="17" eb="19">
      <t>イカ</t>
    </rPh>
    <rPh sb="20" eb="21">
      <t>キ</t>
    </rPh>
    <rPh sb="22" eb="23">
      <t>ア</t>
    </rPh>
    <phoneticPr fontId="1"/>
  </si>
  <si>
    <t>※1「一時保育」は，あらかじめクラブに利用登録している児童が，年間または月ごとの継続した利用ではなく，１日単位，随時，不定期に利用できる受入れを実施している場合のみ記入してください。</t>
    <rPh sb="3" eb="5">
      <t>イチジ</t>
    </rPh>
    <rPh sb="5" eb="7">
      <t>ホイク</t>
    </rPh>
    <rPh sb="19" eb="23">
      <t>リヨウトウロク</t>
    </rPh>
    <rPh sb="27" eb="29">
      <t>ジドウ</t>
    </rPh>
    <rPh sb="31" eb="33">
      <t>ネンカン</t>
    </rPh>
    <rPh sb="36" eb="37">
      <t>ツキ</t>
    </rPh>
    <rPh sb="40" eb="42">
      <t>ケイゾク</t>
    </rPh>
    <rPh sb="44" eb="46">
      <t>リヨウ</t>
    </rPh>
    <rPh sb="51" eb="53">
      <t>イチニチ</t>
    </rPh>
    <rPh sb="53" eb="55">
      <t>タンイ</t>
    </rPh>
    <rPh sb="56" eb="58">
      <t>ズイジ</t>
    </rPh>
    <rPh sb="59" eb="62">
      <t>フテイキ</t>
    </rPh>
    <rPh sb="63" eb="65">
      <t>リヨウ</t>
    </rPh>
    <rPh sb="68" eb="69">
      <t>ウ</t>
    </rPh>
    <rPh sb="69" eb="70">
      <t>イ</t>
    </rPh>
    <rPh sb="72" eb="74">
      <t>ジッシ</t>
    </rPh>
    <rPh sb="78" eb="80">
      <t>バアイ</t>
    </rPh>
    <rPh sb="82" eb="84">
      <t>キニュウ</t>
    </rPh>
    <phoneticPr fontId="1"/>
  </si>
  <si>
    <t>　　「一時保育」の利用児童数は，当該月の利用した延べ人数を当該月の開所日数で割り，小数点以下を切り上げてください。</t>
    <rPh sb="3" eb="5">
      <t>イチジ</t>
    </rPh>
    <rPh sb="5" eb="7">
      <t>ホイク</t>
    </rPh>
    <rPh sb="9" eb="14">
      <t>リヨウジドウスウ</t>
    </rPh>
    <rPh sb="16" eb="18">
      <t>トウガイ</t>
    </rPh>
    <rPh sb="18" eb="19">
      <t>ヅキ</t>
    </rPh>
    <rPh sb="20" eb="22">
      <t>リヨウ</t>
    </rPh>
    <rPh sb="24" eb="25">
      <t>ノ</t>
    </rPh>
    <rPh sb="26" eb="28">
      <t>ニンズウ</t>
    </rPh>
    <rPh sb="29" eb="31">
      <t>トウガイ</t>
    </rPh>
    <rPh sb="31" eb="32">
      <t>ツキ</t>
    </rPh>
    <rPh sb="33" eb="35">
      <t>カイショ</t>
    </rPh>
    <rPh sb="35" eb="37">
      <t>ニッスウ</t>
    </rPh>
    <rPh sb="38" eb="39">
      <t>ワ</t>
    </rPh>
    <rPh sb="41" eb="44">
      <t>ショウスウテン</t>
    </rPh>
    <rPh sb="44" eb="46">
      <t>イカ</t>
    </rPh>
    <rPh sb="47" eb="48">
      <t>キ</t>
    </rPh>
    <rPh sb="49" eb="50">
      <t>ア</t>
    </rPh>
    <phoneticPr fontId="1"/>
  </si>
  <si>
    <t>日曜日・祝日以外の休所日</t>
    <rPh sb="0" eb="3">
      <t>ニチヨウビ</t>
    </rPh>
    <phoneticPr fontId="1"/>
  </si>
  <si>
    <t>日曜日・祝日の開所理由</t>
    <rPh sb="0" eb="3">
      <t>ニチヨウビ</t>
    </rPh>
    <rPh sb="7" eb="9">
      <t>カイショ</t>
    </rPh>
    <phoneticPr fontId="1"/>
  </si>
  <si>
    <t>臨時休所日および休所理由</t>
    <rPh sb="0" eb="2">
      <t>リンジ</t>
    </rPh>
    <rPh sb="2" eb="3">
      <t>キュウ</t>
    </rPh>
    <rPh sb="3" eb="4">
      <t>ショ</t>
    </rPh>
    <rPh sb="4" eb="5">
      <t>ビ</t>
    </rPh>
    <rPh sb="8" eb="9">
      <t>キュウ</t>
    </rPh>
    <rPh sb="9" eb="10">
      <t>ショ</t>
    </rPh>
    <rPh sb="10" eb="12">
      <t>リユウ</t>
    </rPh>
    <phoneticPr fontId="1"/>
  </si>
  <si>
    <t>(</t>
    <phoneticPr fontId="1"/>
  </si>
  <si>
    <t>)</t>
    <phoneticPr fontId="1"/>
  </si>
  <si>
    <t>令和７年度放課後児童クラブ開所日数内訳書（実績）</t>
    <rPh sb="0" eb="1">
      <t>レイ</t>
    </rPh>
    <rPh sb="1" eb="2">
      <t>カズ</t>
    </rPh>
    <rPh sb="3" eb="5">
      <t>ネンド</t>
    </rPh>
    <rPh sb="5" eb="8">
      <t>ホウカゴ</t>
    </rPh>
    <rPh sb="8" eb="10">
      <t>ジドウ</t>
    </rPh>
    <rPh sb="13" eb="15">
      <t>カイショ</t>
    </rPh>
    <rPh sb="15" eb="17">
      <t>ニッスウ</t>
    </rPh>
    <rPh sb="17" eb="20">
      <t>ウチワケショ</t>
    </rPh>
    <rPh sb="21" eb="23">
      <t>ジッセキ</t>
    </rPh>
    <phoneticPr fontId="1"/>
  </si>
  <si>
    <t>事業実績報告書の開所日数と合致させる</t>
    <rPh sb="0" eb="2">
      <t>ジギョウ</t>
    </rPh>
    <rPh sb="2" eb="4">
      <t>ジッセキ</t>
    </rPh>
    <rPh sb="4" eb="7">
      <t>ホウコクショ</t>
    </rPh>
    <rPh sb="8" eb="10">
      <t>カイショ</t>
    </rPh>
    <rPh sb="10" eb="12">
      <t>ニッスウ</t>
    </rPh>
    <rPh sb="13" eb="15">
      <t>ガッチ</t>
    </rPh>
    <phoneticPr fontId="1"/>
  </si>
  <si>
    <t>年度　開所日数変更理由書</t>
    <rPh sb="3" eb="5">
      <t>カイショ</t>
    </rPh>
    <rPh sb="5" eb="7">
      <t>ニッスウ</t>
    </rPh>
    <phoneticPr fontId="1"/>
  </si>
  <si>
    <t>利用児童数</t>
    <rPh sb="0" eb="2">
      <t>リヨウ</t>
    </rPh>
    <rPh sb="2" eb="5">
      <t>ジドウスウ</t>
    </rPh>
    <phoneticPr fontId="1"/>
  </si>
  <si>
    <t>(うち障がい児数)</t>
    <rPh sb="3" eb="4">
      <t>ショウ</t>
    </rPh>
    <rPh sb="6" eb="7">
      <t>ジ</t>
    </rPh>
    <rPh sb="7" eb="8">
      <t>カズ</t>
    </rPh>
    <phoneticPr fontId="1"/>
  </si>
  <si>
    <t>支援の単位１</t>
    <phoneticPr fontId="1"/>
  </si>
  <si>
    <t>支援の単位２</t>
    <phoneticPr fontId="1"/>
  </si>
  <si>
    <t>日曜日・祝日</t>
    <rPh sb="0" eb="2">
      <t>ニチヨウ</t>
    </rPh>
    <rPh sb="2" eb="3">
      <t>ヒ</t>
    </rPh>
    <rPh sb="4" eb="6">
      <t>シュクジツ</t>
    </rPh>
    <phoneticPr fontId="1"/>
  </si>
  <si>
    <t>支援の単位３</t>
    <phoneticPr fontId="1"/>
  </si>
  <si>
    <t>令和　　</t>
    <rPh sb="0" eb="2">
      <t>レイワ</t>
    </rPh>
    <phoneticPr fontId="1"/>
  </si>
  <si>
    <t>年度　利用児童数実績表</t>
    <rPh sb="0" eb="2">
      <t>ネンド</t>
    </rPh>
    <rPh sb="3" eb="5">
      <t>リヨウ</t>
    </rPh>
    <rPh sb="5" eb="7">
      <t>ジドウ</t>
    </rPh>
    <rPh sb="7" eb="8">
      <t>スウ</t>
    </rPh>
    <rPh sb="8" eb="10">
      <t>ジッセキ</t>
    </rPh>
    <rPh sb="10" eb="11">
      <t>ヒョウ</t>
    </rPh>
    <phoneticPr fontId="1"/>
  </si>
  <si>
    <t xml:space="preserve"> 令和</t>
    <rPh sb="1" eb="3">
      <t>レイワ</t>
    </rPh>
    <phoneticPr fontId="1"/>
  </si>
  <si>
    <t>（）</t>
    <phoneticPr fontId="1"/>
  </si>
  <si>
    <t>【注意点】</t>
    <rPh sb="1" eb="4">
      <t>チュウイテン</t>
    </rPh>
    <phoneticPr fontId="1"/>
  </si>
  <si>
    <t>変更月日とその理由</t>
    <rPh sb="0" eb="2">
      <t>ヘンコウ</t>
    </rPh>
    <rPh sb="2" eb="4">
      <t>ツキヒ</t>
    </rPh>
    <rPh sb="7" eb="9">
      <t>リユウ</t>
    </rPh>
    <phoneticPr fontId="1"/>
  </si>
  <si>
    <t>開所から閉所まで１日を通して合同保育をした日（該当クラブのみ回答）</t>
    <rPh sb="0" eb="2">
      <t>カイショ</t>
    </rPh>
    <rPh sb="4" eb="6">
      <t>ヘイショ</t>
    </rPh>
    <rPh sb="9" eb="10">
      <t>ニチ</t>
    </rPh>
    <rPh sb="11" eb="12">
      <t>トオ</t>
    </rPh>
    <rPh sb="14" eb="16">
      <t>ゴウドウ</t>
    </rPh>
    <rPh sb="16" eb="18">
      <t>ホイク</t>
    </rPh>
    <rPh sb="21" eb="22">
      <t>ヒ</t>
    </rPh>
    <rPh sb="23" eb="25">
      <t>ガイトウ</t>
    </rPh>
    <rPh sb="30" eb="32">
      <t>カイトウ</t>
    </rPh>
    <phoneticPr fontId="1"/>
  </si>
  <si>
    <t xml:space="preserve"> 月　日　（曜日）</t>
    <rPh sb="1" eb="2">
      <t>ゲツ</t>
    </rPh>
    <rPh sb="3" eb="4">
      <t>ニチ</t>
    </rPh>
    <rPh sb="6" eb="8">
      <t>ヨウビ</t>
    </rPh>
    <phoneticPr fontId="1"/>
  </si>
  <si>
    <t>理　　　　　由</t>
    <rPh sb="0" eb="1">
      <t>リ</t>
    </rPh>
    <rPh sb="6" eb="7">
      <t>ヨシ</t>
    </rPh>
    <phoneticPr fontId="1"/>
  </si>
  <si>
    <t>・国および道からの交付金の実績報告に記載しますので，お間違いのないようお願いいたします。</t>
  </si>
  <si>
    <t>・３月の開所日数については，見込みでかまいません。</t>
  </si>
  <si>
    <t xml:space="preserve"> （変更があった場合は子ども健やか育成課へ連絡をお願いします。）</t>
    <phoneticPr fontId="1"/>
  </si>
  <si>
    <t>・日数の増減による委託料の変更はありません。</t>
  </si>
  <si>
    <t>　事業計画書提出時点と比べて変更が生じた場合には，①に変更月日，曜日およびその理由を記載してください。
　また，開所から閉所まで１日を通して合同保育をした日がある場合は②にその日数を記載してください。</t>
    <rPh sb="1" eb="8">
      <t>ジギョウケイカクショテイシュツ</t>
    </rPh>
    <rPh sb="8" eb="10">
      <t>ジテン</t>
    </rPh>
    <rPh sb="11" eb="12">
      <t>クラ</t>
    </rPh>
    <rPh sb="14" eb="16">
      <t>ヘンコウ</t>
    </rPh>
    <rPh sb="17" eb="18">
      <t>ショウ</t>
    </rPh>
    <rPh sb="20" eb="22">
      <t>バアイ</t>
    </rPh>
    <rPh sb="27" eb="29">
      <t>ヘンコウ</t>
    </rPh>
    <rPh sb="29" eb="31">
      <t>ガッピ</t>
    </rPh>
    <rPh sb="32" eb="34">
      <t>ヨウビ</t>
    </rPh>
    <rPh sb="39" eb="41">
      <t>リユウ</t>
    </rPh>
    <rPh sb="42" eb="44">
      <t>キサイ</t>
    </rPh>
    <rPh sb="56" eb="58">
      <t>カイショ</t>
    </rPh>
    <rPh sb="60" eb="62">
      <t>ヘイショ</t>
    </rPh>
    <rPh sb="65" eb="66">
      <t>ニチ</t>
    </rPh>
    <rPh sb="67" eb="68">
      <t>トオ</t>
    </rPh>
    <rPh sb="70" eb="72">
      <t>ゴウドウ</t>
    </rPh>
    <rPh sb="72" eb="74">
      <t>ホイク</t>
    </rPh>
    <rPh sb="77" eb="78">
      <t>ヒ</t>
    </rPh>
    <rPh sb="81" eb="83">
      <t>バアイ</t>
    </rPh>
    <rPh sb="88" eb="90">
      <t>ニッスウ</t>
    </rPh>
    <rPh sb="91" eb="93">
      <t>キサイ</t>
    </rPh>
    <phoneticPr fontId="1"/>
  </si>
  <si>
    <t>・年度始休業：4/1 （火）～4/5（土）</t>
    <rPh sb="1" eb="3">
      <t>ネンド</t>
    </rPh>
    <rPh sb="3" eb="4">
      <t>ハジ</t>
    </rPh>
    <rPh sb="4" eb="6">
      <t>キュウギョウ</t>
    </rPh>
    <rPh sb="12" eb="13">
      <t>カ</t>
    </rPh>
    <rPh sb="19" eb="20">
      <t>ツチ</t>
    </rPh>
    <phoneticPr fontId="9"/>
  </si>
  <si>
    <t>※夏季・冬季の学校閉庁日は，各校の実情に合わせて設定されます。また，年末年始の6日間は全道統一の学校閉庁日です。</t>
    <rPh sb="4" eb="6">
      <t>トウキ</t>
    </rPh>
    <rPh sb="7" eb="9">
      <t>ガッコウ</t>
    </rPh>
    <rPh sb="9" eb="12">
      <t>ヘイチョウビ</t>
    </rPh>
    <rPh sb="14" eb="15">
      <t>カク</t>
    </rPh>
    <rPh sb="15" eb="16">
      <t>コウ</t>
    </rPh>
    <rPh sb="17" eb="19">
      <t>ジツジョウ</t>
    </rPh>
    <rPh sb="20" eb="21">
      <t>ア</t>
    </rPh>
    <rPh sb="24" eb="26">
      <t>セッテイ</t>
    </rPh>
    <rPh sb="34" eb="36">
      <t>ネンマツ</t>
    </rPh>
    <rPh sb="36" eb="38">
      <t>ネンシ</t>
    </rPh>
    <rPh sb="40" eb="42">
      <t>ニチカン</t>
    </rPh>
    <rPh sb="43" eb="47">
      <t>ゼンドウトウイツ</t>
    </rPh>
    <rPh sb="48" eb="53">
      <t>ガッコウヘイチョウビ</t>
    </rPh>
    <phoneticPr fontId="1"/>
  </si>
  <si>
    <t>7月防災マニュアル策定</t>
    <rPh sb="1" eb="2">
      <t>ガツ</t>
    </rPh>
    <rPh sb="2" eb="4">
      <t>ボウサイ</t>
    </rPh>
    <rPh sb="9" eb="11">
      <t>サクテイ</t>
    </rPh>
    <phoneticPr fontId="1"/>
  </si>
  <si>
    <t>7/25火災避難訓練，8/22地震避難訓練</t>
    <rPh sb="4" eb="6">
      <t>カサイ</t>
    </rPh>
    <rPh sb="6" eb="10">
      <t>ヒナンクンレン</t>
    </rPh>
    <rPh sb="15" eb="17">
      <t>ジシン</t>
    </rPh>
    <rPh sb="17" eb="21">
      <t>ヒナンクンレン</t>
    </rPh>
    <phoneticPr fontId="1"/>
  </si>
  <si>
    <t>応急救命に関する研修</t>
    <rPh sb="0" eb="4">
      <t>オウキュウキュウメイ</t>
    </rPh>
    <rPh sb="5" eb="6">
      <t>カン</t>
    </rPh>
    <rPh sb="8" eb="10">
      <t>ケンシュウ</t>
    </rPh>
    <phoneticPr fontId="1"/>
  </si>
  <si>
    <t>5人</t>
    <rPh sb="1" eb="2">
      <t>ニン</t>
    </rPh>
    <phoneticPr fontId="1"/>
  </si>
  <si>
    <t>救命講習</t>
    <rPh sb="0" eb="2">
      <t>キュウメイ</t>
    </rPh>
    <rPh sb="2" eb="4">
      <t>コウシュウ</t>
    </rPh>
    <phoneticPr fontId="1"/>
  </si>
  <si>
    <t>個人情報の取扱に関する研修</t>
    <rPh sb="0" eb="4">
      <t>コジンジョウホウ</t>
    </rPh>
    <rPh sb="5" eb="7">
      <t>トリアツカイ</t>
    </rPh>
    <rPh sb="8" eb="9">
      <t>カン</t>
    </rPh>
    <rPh sb="11" eb="13">
      <t>ケンシュウ</t>
    </rPh>
    <phoneticPr fontId="1"/>
  </si>
  <si>
    <t>2人</t>
    <rPh sb="1" eb="2">
      <t>ヒト</t>
    </rPh>
    <phoneticPr fontId="1"/>
  </si>
  <si>
    <t>個人情報取扱研修</t>
    <rPh sb="0" eb="2">
      <t>コジン</t>
    </rPh>
    <rPh sb="2" eb="4">
      <t>ジョウホウ</t>
    </rPh>
    <rPh sb="4" eb="6">
      <t>トリアツカイ</t>
    </rPh>
    <rPh sb="6" eb="8">
      <t>ケンシュウ</t>
    </rPh>
    <phoneticPr fontId="1"/>
  </si>
  <si>
    <t>調理員</t>
    <rPh sb="0" eb="2">
      <t>チョウリ</t>
    </rPh>
    <rPh sb="2" eb="3">
      <t>イン</t>
    </rPh>
    <phoneticPr fontId="1"/>
  </si>
  <si>
    <t>10/18学習発表会で利用児童がいなかったため閉所</t>
    <rPh sb="5" eb="7">
      <t>ガクシュウ</t>
    </rPh>
    <rPh sb="7" eb="10">
      <t>ハッピョウカイ</t>
    </rPh>
    <rPh sb="11" eb="15">
      <t>リヨウジドウ</t>
    </rPh>
    <rPh sb="23" eb="25">
      <t>ヘイショ</t>
    </rPh>
    <phoneticPr fontId="1"/>
  </si>
  <si>
    <t>7/21学童まつり，8/11キャンプ</t>
    <rPh sb="4" eb="6">
      <t>ガクドウ</t>
    </rPh>
    <phoneticPr fontId="1"/>
  </si>
  <si>
    <t>クラブ２と合同8/9,16</t>
    <rPh sb="5" eb="7">
      <t>ゴウドウ</t>
    </rPh>
    <phoneticPr fontId="1"/>
  </si>
  <si>
    <t>年末年始12/29～1/3</t>
    <rPh sb="0" eb="4">
      <t>ネンマツネンシ</t>
    </rPh>
    <phoneticPr fontId="1"/>
  </si>
  <si>
    <t>お盆休み8/13～15</t>
    <phoneticPr fontId="1"/>
  </si>
  <si>
    <t>00</t>
    <phoneticPr fontId="1"/>
  </si>
  <si>
    <t>30</t>
    <phoneticPr fontId="1"/>
  </si>
  <si>
    <t>自閉症</t>
    <rPh sb="0" eb="3">
      <t>ジヘイショウ</t>
    </rPh>
    <phoneticPr fontId="1"/>
  </si>
  <si>
    <r>
      <t>１　利用児童の状況　</t>
    </r>
    <r>
      <rPr>
        <sz val="10"/>
        <rFont val="ＭＳ 明朝"/>
        <family val="1"/>
        <charset val="128"/>
      </rPr>
      <t>※別紙利用児童実績表に基づき記入してください。</t>
    </r>
    <rPh sb="2" eb="4">
      <t>リヨウ</t>
    </rPh>
    <rPh sb="4" eb="6">
      <t>ジドウ</t>
    </rPh>
    <rPh sb="7" eb="9">
      <t>ジョウキョウ</t>
    </rPh>
    <rPh sb="11" eb="13">
      <t>ベッシ</t>
    </rPh>
    <rPh sb="13" eb="15">
      <t>リヨウ</t>
    </rPh>
    <rPh sb="15" eb="17">
      <t>ジドウ</t>
    </rPh>
    <rPh sb="17" eb="19">
      <t>ジッセキ</t>
    </rPh>
    <rPh sb="19" eb="20">
      <t>ヒョウ</t>
    </rPh>
    <rPh sb="21" eb="22">
      <t>モト</t>
    </rPh>
    <rPh sb="24" eb="26">
      <t>キニュウ</t>
    </rPh>
    <phoneticPr fontId="1"/>
  </si>
  <si>
    <t>共同学童保育所○○クラブ第１</t>
    <rPh sb="0" eb="2">
      <t>キョウドウ</t>
    </rPh>
    <rPh sb="2" eb="4">
      <t>ガクドウ</t>
    </rPh>
    <rPh sb="4" eb="7">
      <t>ホイクジョ</t>
    </rPh>
    <rPh sb="12" eb="13">
      <t>ダイ</t>
    </rPh>
    <phoneticPr fontId="1"/>
  </si>
  <si>
    <t>※夏季・冬季の学校閉庁日は，各校の実情に合わせて設定されます。また，年末年始の6日間は全道統一の学校閉庁日です。</t>
    <rPh sb="4" eb="5">
      <t>フユ</t>
    </rPh>
    <rPh sb="7" eb="9">
      <t>ガッコウ</t>
    </rPh>
    <rPh sb="9" eb="12">
      <t>ヘイチョウビ</t>
    </rPh>
    <rPh sb="14" eb="15">
      <t>カク</t>
    </rPh>
    <rPh sb="15" eb="16">
      <t>コウ</t>
    </rPh>
    <rPh sb="17" eb="19">
      <t>ジツジョウ</t>
    </rPh>
    <rPh sb="20" eb="21">
      <t>ア</t>
    </rPh>
    <rPh sb="24" eb="26">
      <t>セッテイ</t>
    </rPh>
    <rPh sb="34" eb="36">
      <t>ネンマツ</t>
    </rPh>
    <rPh sb="36" eb="38">
      <t>ネンシ</t>
    </rPh>
    <rPh sb="40" eb="42">
      <t>ニチカン</t>
    </rPh>
    <rPh sb="43" eb="47">
      <t>ゼンドウトウイツ</t>
    </rPh>
    <rPh sb="48" eb="53">
      <t>ガッコウヘイチョウビ</t>
    </rPh>
    <phoneticPr fontId="1"/>
  </si>
  <si>
    <t>8/9,16クラブ２と合同，8/13~8/15お盆休み，10/18学習発表会で臨時休所，12/29~1/3年末年始</t>
    <rPh sb="11" eb="13">
      <t>ゴウドウ</t>
    </rPh>
    <rPh sb="24" eb="26">
      <t>ボンヤス</t>
    </rPh>
    <rPh sb="33" eb="35">
      <t>ガクシュウ</t>
    </rPh>
    <rPh sb="35" eb="38">
      <t>ハッピョウカイ</t>
    </rPh>
    <rPh sb="39" eb="41">
      <t>リンジ</t>
    </rPh>
    <rPh sb="41" eb="43">
      <t>キュウショ</t>
    </rPh>
    <rPh sb="53" eb="55">
      <t>ネンマツ</t>
    </rPh>
    <rPh sb="55" eb="57">
      <t>ネンシ</t>
    </rPh>
    <phoneticPr fontId="1"/>
  </si>
  <si>
    <t>○</t>
    <phoneticPr fontId="1"/>
  </si>
  <si>
    <t>×</t>
    <phoneticPr fontId="1"/>
  </si>
  <si>
    <t>合</t>
    <rPh sb="0" eb="1">
      <t>ゴウ</t>
    </rPh>
    <phoneticPr fontId="1"/>
  </si>
  <si>
    <t>学習発表会で利用児童がいなかったため閉所</t>
    <phoneticPr fontId="1"/>
  </si>
  <si>
    <r>
      <t>（</t>
    </r>
    <r>
      <rPr>
        <sz val="12"/>
        <color rgb="FFFF0000"/>
        <rFont val="ＭＳ 明朝"/>
        <family val="1"/>
        <charset val="128"/>
      </rPr>
      <t>土</t>
    </r>
    <r>
      <rPr>
        <sz val="12"/>
        <color theme="1"/>
        <rFont val="ＭＳ 明朝"/>
        <family val="1"/>
        <charset val="128"/>
      </rPr>
      <t>）</t>
    </r>
    <rPh sb="1" eb="2">
      <t>ツチ</t>
    </rPh>
    <phoneticPr fontId="1"/>
  </si>
  <si>
    <t>○○クラブ第２と合同のため閉所</t>
    <phoneticPr fontId="1"/>
  </si>
  <si>
    <t>　事業計画書提出時点と比べて変更が生じた場合には，①に変更月日，曜日およびその理由を記載してください。
　また，開所から閉所まで１日を通して合同保育をした日がある場合は②にその日数を記載してください。</t>
    <rPh sb="1" eb="8">
      <t>ジギョウケイカクショテイシュツ</t>
    </rPh>
    <rPh sb="8" eb="10">
      <t>ジテン</t>
    </rPh>
    <rPh sb="11" eb="12">
      <t>クラ</t>
    </rPh>
    <rPh sb="14" eb="16">
      <t>ヘンコウ</t>
    </rPh>
    <rPh sb="17" eb="18">
      <t>ショウ</t>
    </rPh>
    <rPh sb="20" eb="22">
      <t>バアイ</t>
    </rPh>
    <rPh sb="27" eb="31">
      <t>ヘンコウガッピ</t>
    </rPh>
    <rPh sb="32" eb="34">
      <t>ヨウビ</t>
    </rPh>
    <rPh sb="39" eb="41">
      <t>リユウ</t>
    </rPh>
    <rPh sb="42" eb="44">
      <t>キサイ</t>
    </rPh>
    <rPh sb="56" eb="58">
      <t>カイショ</t>
    </rPh>
    <rPh sb="60" eb="62">
      <t>ヘイショ</t>
    </rPh>
    <rPh sb="65" eb="66">
      <t>ニチ</t>
    </rPh>
    <rPh sb="67" eb="68">
      <t>トオ</t>
    </rPh>
    <rPh sb="70" eb="72">
      <t>ゴウドウ</t>
    </rPh>
    <rPh sb="72" eb="74">
      <t>ホイク</t>
    </rPh>
    <rPh sb="77" eb="78">
      <t>ヒ</t>
    </rPh>
    <rPh sb="81" eb="83">
      <t>バアイ</t>
    </rPh>
    <rPh sb="88" eb="90">
      <t>ニッスウ</t>
    </rPh>
    <rPh sb="91" eb="93">
      <t>キサイ</t>
    </rPh>
    <phoneticPr fontId="1"/>
  </si>
  <si>
    <t>共同学童保育所○○クラブ第１</t>
    <rPh sb="0" eb="2">
      <t>キョウドウ</t>
    </rPh>
    <rPh sb="2" eb="9">
      <t>ガクドウホイクジョマルマル</t>
    </rPh>
    <rPh sb="12" eb="13">
      <t>ダイ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</si>
</sst>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
    <numFmt numFmtId="177" formatCode="0.00_);[Red]\(0.00\)"/>
    <numFmt numFmtId="178" formatCode="#\ ?/6"/>
    <numFmt numFmtId="179" formatCode="0_);[Red]\(0\)"/>
    <numFmt numFmtId="180" formatCode="??"/>
    <numFmt numFmtId="181" formatCode="#"/>
    <numFmt numFmtId="182" formatCode="m/d;@"/>
    <numFmt numFmtId="183" formatCode="0&quot;月&quot;"/>
    <numFmt numFmtId="184" formatCode="0&quot;日&quot;"/>
  </numFmts>
  <fonts count="64" x14ac:knownFonts="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0"/>
      <color theme="1"/>
      <name val="ＭＳ 明朝"/>
      <family val="1"/>
      <charset val="128"/>
    </font>
    <font>
      <sz val="11"/>
      <color theme="1"/>
      <name val="ＭＳ Ｐゴシック"/>
      <family val="2"/>
      <charset val="128"/>
      <scheme val="minor"/>
    </font>
    <font>
      <sz val="9"/>
      <color theme="1"/>
      <name val="ＭＳ 明朝"/>
      <family val="1"/>
      <charset val="128"/>
    </font>
    <font>
      <sz val="12"/>
      <color theme="1"/>
      <name val="ＭＳ 明朝"/>
      <family val="1"/>
      <charset val="128"/>
    </font>
    <font>
      <sz val="9"/>
      <color theme="1"/>
      <name val="ＭＳ Ｐ明朝"/>
      <family val="1"/>
      <charset val="128"/>
    </font>
    <font>
      <sz val="8"/>
      <color theme="1"/>
      <name val="ＭＳ Ｐ明朝"/>
      <family val="1"/>
      <charset val="128"/>
    </font>
    <font>
      <sz val="6"/>
      <name val="ＭＳ Ｐゴシック"/>
      <family val="3"/>
      <charset val="128"/>
    </font>
    <font>
      <sz val="11"/>
      <name val="ＭＳ Ｐゴシック"/>
      <family val="3"/>
      <charset val="128"/>
    </font>
    <font>
      <sz val="10"/>
      <color theme="1"/>
      <name val="ＭＳ Ｐ明朝"/>
      <family val="1"/>
      <charset val="128"/>
    </font>
    <font>
      <sz val="14"/>
      <color theme="1"/>
      <name val="メイリオ"/>
      <family val="3"/>
      <charset val="128"/>
    </font>
    <font>
      <sz val="11"/>
      <color theme="1"/>
      <name val="メイリオ"/>
      <family val="3"/>
      <charset val="128"/>
    </font>
    <font>
      <sz val="11"/>
      <name val="メイリオ"/>
      <family val="3"/>
      <charset val="128"/>
    </font>
    <font>
      <sz val="9"/>
      <name val="メイリオ"/>
      <family val="3"/>
      <charset val="128"/>
    </font>
    <font>
      <b/>
      <sz val="11"/>
      <color theme="0"/>
      <name val="メイリオ"/>
      <family val="3"/>
      <charset val="128"/>
    </font>
    <font>
      <sz val="11"/>
      <color indexed="8"/>
      <name val="メイリオ"/>
      <family val="3"/>
      <charset val="128"/>
    </font>
    <font>
      <b/>
      <sz val="11"/>
      <color indexed="10"/>
      <name val="メイリオ"/>
      <family val="3"/>
      <charset val="128"/>
    </font>
    <font>
      <sz val="12"/>
      <name val="メイリオ"/>
      <family val="3"/>
      <charset val="128"/>
    </font>
    <font>
      <b/>
      <sz val="12"/>
      <color theme="0"/>
      <name val="メイリオ"/>
      <family val="3"/>
      <charset val="128"/>
    </font>
    <font>
      <b/>
      <sz val="11"/>
      <color rgb="FFFF0000"/>
      <name val="メイリオ"/>
      <family val="3"/>
      <charset val="128"/>
    </font>
    <font>
      <sz val="12"/>
      <color indexed="8"/>
      <name val="メイリオ"/>
      <family val="3"/>
      <charset val="128"/>
    </font>
    <font>
      <sz val="12"/>
      <color theme="1"/>
      <name val="メイリオ"/>
      <family val="3"/>
      <charset val="128"/>
    </font>
    <font>
      <sz val="10"/>
      <color theme="1"/>
      <name val="メイリオ"/>
      <family val="3"/>
      <charset val="128"/>
    </font>
    <font>
      <sz val="9"/>
      <color theme="1"/>
      <name val="メイリオ"/>
      <family val="3"/>
      <charset val="128"/>
    </font>
    <font>
      <sz val="12"/>
      <color theme="1"/>
      <name val="ＭＳ Ｐゴシック"/>
      <family val="2"/>
      <charset val="128"/>
      <scheme val="minor"/>
    </font>
    <font>
      <sz val="11"/>
      <color theme="1"/>
      <name val="ＭＳ Ｐゴシック"/>
      <family val="3"/>
      <charset val="128"/>
    </font>
    <font>
      <sz val="11"/>
      <color indexed="10"/>
      <name val="ＭＳ Ｐゴシック"/>
      <family val="3"/>
      <charset val="128"/>
    </font>
    <font>
      <sz val="12"/>
      <color theme="1"/>
      <name val="ＭＳ Ｐゴシック"/>
      <family val="3"/>
      <charset val="128"/>
    </font>
    <font>
      <b/>
      <sz val="12"/>
      <color theme="1"/>
      <name val="メイリオ"/>
      <family val="3"/>
      <charset val="128"/>
    </font>
    <font>
      <b/>
      <sz val="12"/>
      <color theme="1"/>
      <name val="ＭＳ ゴシック"/>
      <family val="3"/>
      <charset val="128"/>
    </font>
    <font>
      <sz val="18"/>
      <color theme="1"/>
      <name val="ＭＳ 明朝"/>
      <family val="1"/>
      <charset val="128"/>
    </font>
    <font>
      <b/>
      <sz val="12"/>
      <color theme="1"/>
      <name val="ＭＳ 明朝"/>
      <family val="1"/>
      <charset val="128"/>
    </font>
    <font>
      <sz val="11"/>
      <color theme="1"/>
      <name val="ＭＳ Ｐゴシック"/>
      <family val="2"/>
      <scheme val="minor"/>
    </font>
    <font>
      <sz val="8"/>
      <color theme="1"/>
      <name val="ＭＳ ゴシック"/>
      <family val="3"/>
      <charset val="128"/>
    </font>
    <font>
      <sz val="12"/>
      <name val="ＭＳ 明朝"/>
      <family val="1"/>
      <charset val="128"/>
    </font>
    <font>
      <sz val="11"/>
      <name val="ＭＳ 明朝"/>
      <family val="1"/>
      <charset val="128"/>
    </font>
    <font>
      <sz val="10"/>
      <name val="ＭＳ 明朝"/>
      <family val="1"/>
      <charset val="128"/>
    </font>
    <font>
      <sz val="10"/>
      <name val="ＭＳ Ｐゴシック"/>
      <family val="3"/>
      <charset val="128"/>
    </font>
    <font>
      <sz val="8"/>
      <name val="ＭＳ 明朝"/>
      <family val="1"/>
      <charset val="128"/>
    </font>
    <font>
      <sz val="9"/>
      <name val="ＭＳ 明朝"/>
      <family val="1"/>
      <charset val="128"/>
    </font>
    <font>
      <u/>
      <sz val="9"/>
      <name val="ＭＳ 明朝"/>
      <family val="1"/>
      <charset val="128"/>
    </font>
    <font>
      <sz val="6"/>
      <name val="ＭＳ 明朝"/>
      <family val="1"/>
      <charset val="128"/>
    </font>
    <font>
      <sz val="11"/>
      <name val="ＭＳ Ｐ明朝"/>
      <family val="1"/>
      <charset val="128"/>
    </font>
    <font>
      <sz val="9"/>
      <name val="ＭＳ Ｐ明朝"/>
      <family val="1"/>
      <charset val="128"/>
    </font>
    <font>
      <sz val="16"/>
      <name val="ＭＳ Ｐ明朝"/>
      <family val="1"/>
      <charset val="128"/>
    </font>
    <font>
      <sz val="14"/>
      <name val="ＭＳ Ｐ明朝"/>
      <family val="1"/>
      <charset val="128"/>
    </font>
    <font>
      <sz val="8"/>
      <name val="ＭＳ Ｐ明朝"/>
      <family val="1"/>
      <charset val="128"/>
    </font>
    <font>
      <sz val="8"/>
      <color theme="1"/>
      <name val="メイリオ"/>
      <family val="3"/>
      <charset val="128"/>
    </font>
    <font>
      <sz val="16"/>
      <color theme="1"/>
      <name val="ＭＳ Ｐ明朝"/>
      <family val="1"/>
      <charset val="128"/>
    </font>
    <font>
      <b/>
      <u/>
      <sz val="12"/>
      <color theme="1"/>
      <name val="ＭＳ Ｐゴシック"/>
      <family val="3"/>
      <charset val="128"/>
      <scheme val="minor"/>
    </font>
    <font>
      <b/>
      <sz val="12"/>
      <color theme="1"/>
      <name val="ＭＳ Ｐゴシック"/>
      <family val="3"/>
      <charset val="128"/>
      <scheme val="minor"/>
    </font>
    <font>
      <b/>
      <sz val="12"/>
      <color theme="1"/>
      <name val="ＭＳ Ｐゴシック"/>
      <family val="3"/>
      <charset val="128"/>
      <scheme val="major"/>
    </font>
    <font>
      <b/>
      <sz val="14"/>
      <color theme="1"/>
      <name val="ＭＳ ゴシック"/>
      <family val="3"/>
      <charset val="128"/>
    </font>
    <font>
      <sz val="14"/>
      <color theme="1"/>
      <name val="ＭＳ 明朝"/>
      <family val="1"/>
      <charset val="128"/>
    </font>
    <font>
      <sz val="9"/>
      <color rgb="FFFF0000"/>
      <name val="ＭＳ 明朝"/>
      <family val="1"/>
      <charset val="128"/>
    </font>
    <font>
      <sz val="10"/>
      <color rgb="FFFF0000"/>
      <name val="ＭＳ 明朝"/>
      <family val="1"/>
      <charset val="128"/>
    </font>
    <font>
      <sz val="12"/>
      <color rgb="FFFF0000"/>
      <name val="ＭＳ 明朝"/>
      <family val="1"/>
      <charset val="128"/>
    </font>
    <font>
      <sz val="9"/>
      <color rgb="FFFF0000"/>
      <name val="ＭＳ Ｐ明朝"/>
      <family val="1"/>
      <charset val="128"/>
    </font>
    <font>
      <sz val="16"/>
      <color rgb="FFFF0000"/>
      <name val="ＭＳ Ｐ明朝"/>
      <family val="1"/>
      <charset val="128"/>
    </font>
    <font>
      <sz val="11"/>
      <color rgb="FFFF0000"/>
      <name val="メイリオ"/>
      <family val="3"/>
      <charset val="128"/>
    </font>
    <font>
      <sz val="12"/>
      <color rgb="FFFF0000"/>
      <name val="メイリオ"/>
      <family val="3"/>
      <charset val="128"/>
    </font>
    <font>
      <b/>
      <sz val="12"/>
      <color rgb="FFFF0000"/>
      <name val="ＭＳ ゴシック"/>
      <family val="3"/>
      <charset val="128"/>
    </font>
  </fonts>
  <fills count="1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CCFFFF"/>
        <bgColor indexed="64"/>
      </patternFill>
    </fill>
    <fill>
      <patternFill patternType="solid">
        <fgColor rgb="FFFFC000"/>
        <bgColor indexed="64"/>
      </patternFill>
    </fill>
    <fill>
      <patternFill patternType="solid">
        <fgColor rgb="FFFFFF00"/>
        <bgColor indexed="64"/>
      </patternFill>
    </fill>
    <fill>
      <patternFill patternType="lightUp"/>
    </fill>
    <fill>
      <patternFill patternType="solid">
        <fgColor indexed="65"/>
        <bgColor indexed="64"/>
      </patternFill>
    </fill>
    <fill>
      <patternFill patternType="solid">
        <fgColor theme="2"/>
        <bgColor indexed="64"/>
      </patternFill>
    </fill>
    <fill>
      <patternFill patternType="solid">
        <fgColor rgb="FFFFEFF5"/>
        <bgColor indexed="64"/>
      </patternFill>
    </fill>
    <fill>
      <patternFill patternType="lightUp">
        <bgColor theme="0" tint="-4.9989318521683403E-2"/>
      </patternFill>
    </fill>
    <fill>
      <patternFill patternType="lightUp">
        <fgColor auto="1"/>
      </patternFill>
    </fill>
    <fill>
      <patternFill patternType="solid">
        <fgColor rgb="FFFFFFB9"/>
        <bgColor indexed="64"/>
      </patternFill>
    </fill>
  </fills>
  <borders count="106">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thin">
        <color auto="1"/>
      </left>
      <right/>
      <top/>
      <bottom/>
      <diagonal/>
    </border>
    <border>
      <left/>
      <right style="thin">
        <color auto="1"/>
      </right>
      <top/>
      <bottom style="thin">
        <color auto="1"/>
      </bottom>
      <diagonal/>
    </border>
    <border>
      <left/>
      <right/>
      <top style="thin">
        <color auto="1"/>
      </top>
      <bottom/>
      <diagonal/>
    </border>
    <border>
      <left/>
      <right style="thin">
        <color auto="1"/>
      </right>
      <top style="thin">
        <color auto="1"/>
      </top>
      <bottom/>
      <diagonal/>
    </border>
    <border>
      <left/>
      <right style="thin">
        <color auto="1"/>
      </right>
      <top/>
      <bottom/>
      <diagonal/>
    </border>
    <border>
      <left style="thin">
        <color auto="1"/>
      </left>
      <right/>
      <top/>
      <bottom style="thin">
        <color auto="1"/>
      </bottom>
      <diagonal/>
    </border>
    <border>
      <left style="thin">
        <color auto="1"/>
      </left>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diagonalUp="1">
      <left style="thin">
        <color auto="1"/>
      </left>
      <right/>
      <top style="thin">
        <color auto="1"/>
      </top>
      <bottom style="thin">
        <color auto="1"/>
      </bottom>
      <diagonal style="thin">
        <color auto="1"/>
      </diagonal>
    </border>
    <border diagonalUp="1">
      <left/>
      <right/>
      <top style="thin">
        <color auto="1"/>
      </top>
      <bottom style="thin">
        <color auto="1"/>
      </bottom>
      <diagonal style="thin">
        <color auto="1"/>
      </diagonal>
    </border>
    <border diagonalUp="1">
      <left/>
      <right style="thin">
        <color auto="1"/>
      </right>
      <top style="thin">
        <color auto="1"/>
      </top>
      <bottom style="thin">
        <color auto="1"/>
      </bottom>
      <diagonal style="thin">
        <color auto="1"/>
      </diagonal>
    </border>
    <border diagonalUp="1">
      <left style="thin">
        <color auto="1"/>
      </left>
      <right style="thin">
        <color auto="1"/>
      </right>
      <top style="thin">
        <color auto="1"/>
      </top>
      <bottom style="thin">
        <color auto="1"/>
      </bottom>
      <diagonal style="thin">
        <color auto="1"/>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style="medium">
        <color indexed="64"/>
      </left>
      <right style="thin">
        <color indexed="64"/>
      </right>
      <top style="thin">
        <color indexed="64"/>
      </top>
      <bottom/>
      <diagonal/>
    </border>
    <border>
      <left style="medium">
        <color indexed="64"/>
      </left>
      <right style="medium">
        <color indexed="64"/>
      </right>
      <top style="thin">
        <color indexed="64"/>
      </top>
      <bottom/>
      <diagonal/>
    </border>
    <border>
      <left/>
      <right style="medium">
        <color auto="1"/>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style="medium">
        <color auto="1"/>
      </left>
      <right/>
      <top style="medium">
        <color auto="1"/>
      </top>
      <bottom/>
      <diagonal/>
    </border>
    <border>
      <left/>
      <right/>
      <top style="medium">
        <color auto="1"/>
      </top>
      <bottom/>
      <diagonal/>
    </border>
    <border>
      <left/>
      <right style="medium">
        <color indexed="64"/>
      </right>
      <top style="medium">
        <color indexed="64"/>
      </top>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style="double">
        <color indexed="64"/>
      </right>
      <top style="double">
        <color indexed="64"/>
      </top>
      <bottom style="double">
        <color indexed="64"/>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medium">
        <color auto="1"/>
      </right>
      <top style="thin">
        <color auto="1"/>
      </top>
      <bottom style="medium">
        <color auto="1"/>
      </bottom>
      <diagonal/>
    </border>
    <border>
      <left/>
      <right/>
      <top style="thin">
        <color auto="1"/>
      </top>
      <bottom style="medium">
        <color auto="1"/>
      </bottom>
      <diagonal/>
    </border>
    <border>
      <left style="medium">
        <color indexed="64"/>
      </left>
      <right/>
      <top style="medium">
        <color indexed="64"/>
      </top>
      <bottom style="thin">
        <color auto="1"/>
      </bottom>
      <diagonal/>
    </border>
    <border>
      <left/>
      <right style="medium">
        <color auto="1"/>
      </right>
      <top style="medium">
        <color auto="1"/>
      </top>
      <bottom style="thin">
        <color auto="1"/>
      </bottom>
      <diagonal/>
    </border>
    <border>
      <left style="thin">
        <color auto="1"/>
      </left>
      <right/>
      <top style="medium">
        <color auto="1"/>
      </top>
      <bottom style="thin">
        <color auto="1"/>
      </bottom>
      <diagonal/>
    </border>
    <border>
      <left style="medium">
        <color indexed="64"/>
      </left>
      <right/>
      <top style="thin">
        <color auto="1"/>
      </top>
      <bottom style="medium">
        <color indexed="64"/>
      </bottom>
      <diagonal/>
    </border>
    <border>
      <left style="thin">
        <color auto="1"/>
      </left>
      <right style="medium">
        <color auto="1"/>
      </right>
      <top style="thin">
        <color auto="1"/>
      </top>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style="thin">
        <color auto="1"/>
      </left>
      <right/>
      <top style="hair">
        <color auto="1"/>
      </top>
      <bottom/>
      <diagonal/>
    </border>
    <border>
      <left/>
      <right/>
      <top style="hair">
        <color auto="1"/>
      </top>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medium">
        <color auto="1"/>
      </left>
      <right/>
      <top style="hair">
        <color auto="1"/>
      </top>
      <bottom style="medium">
        <color auto="1"/>
      </bottom>
      <diagonal/>
    </border>
    <border>
      <left style="thin">
        <color auto="1"/>
      </left>
      <right/>
      <top style="hair">
        <color auto="1"/>
      </top>
      <bottom style="medium">
        <color auto="1"/>
      </bottom>
      <diagonal/>
    </border>
    <border>
      <left style="thin">
        <color auto="1"/>
      </left>
      <right style="thin">
        <color auto="1"/>
      </right>
      <top style="thin">
        <color auto="1"/>
      </top>
      <bottom style="hair">
        <color auto="1"/>
      </bottom>
      <diagonal/>
    </border>
    <border>
      <left style="medium">
        <color auto="1"/>
      </left>
      <right style="medium">
        <color auto="1"/>
      </right>
      <top style="thin">
        <color auto="1"/>
      </top>
      <bottom style="hair">
        <color auto="1"/>
      </bottom>
      <diagonal/>
    </border>
    <border>
      <left style="thin">
        <color auto="1"/>
      </left>
      <right style="thin">
        <color auto="1"/>
      </right>
      <top style="hair">
        <color auto="1"/>
      </top>
      <bottom style="thin">
        <color auto="1"/>
      </bottom>
      <diagonal/>
    </border>
    <border>
      <left style="thin">
        <color auto="1"/>
      </left>
      <right style="thin">
        <color auto="1"/>
      </right>
      <top style="hair">
        <color auto="1"/>
      </top>
      <bottom style="hair">
        <color auto="1"/>
      </bottom>
      <diagonal/>
    </border>
    <border>
      <left style="medium">
        <color auto="1"/>
      </left>
      <right style="medium">
        <color auto="1"/>
      </right>
      <top style="hair">
        <color auto="1"/>
      </top>
      <bottom style="thin">
        <color auto="1"/>
      </bottom>
      <diagonal/>
    </border>
    <border>
      <left style="thin">
        <color auto="1"/>
      </left>
      <right style="thin">
        <color auto="1"/>
      </right>
      <top/>
      <bottom style="hair">
        <color auto="1"/>
      </bottom>
      <diagonal/>
    </border>
    <border diagonalUp="1">
      <left style="thin">
        <color auto="1"/>
      </left>
      <right style="thin">
        <color auto="1"/>
      </right>
      <top style="thin">
        <color auto="1"/>
      </top>
      <bottom style="hair">
        <color auto="1"/>
      </bottom>
      <diagonal style="thin">
        <color auto="1"/>
      </diagonal>
    </border>
    <border diagonalUp="1">
      <left style="thin">
        <color auto="1"/>
      </left>
      <right style="thin">
        <color auto="1"/>
      </right>
      <top style="hair">
        <color auto="1"/>
      </top>
      <bottom style="thin">
        <color auto="1"/>
      </bottom>
      <diagonal style="thin">
        <color auto="1"/>
      </diagonal>
    </border>
    <border>
      <left style="medium">
        <color auto="1"/>
      </left>
      <right style="medium">
        <color auto="1"/>
      </right>
      <top style="hair">
        <color auto="1"/>
      </top>
      <bottom style="medium">
        <color auto="1"/>
      </bottom>
      <diagonal/>
    </border>
    <border>
      <left style="thin">
        <color auto="1"/>
      </left>
      <right style="thin">
        <color auto="1"/>
      </right>
      <top/>
      <bottom/>
      <diagonal/>
    </border>
    <border>
      <left style="thin">
        <color auto="1"/>
      </left>
      <right/>
      <top style="hair">
        <color auto="1"/>
      </top>
      <bottom style="hair">
        <color auto="1"/>
      </bottom>
      <diagonal/>
    </border>
    <border>
      <left style="medium">
        <color auto="1"/>
      </left>
      <right style="medium">
        <color auto="1"/>
      </right>
      <top style="hair">
        <color auto="1"/>
      </top>
      <bottom style="hair">
        <color auto="1"/>
      </bottom>
      <diagonal/>
    </border>
    <border>
      <left style="thin">
        <color auto="1"/>
      </left>
      <right style="thin">
        <color auto="1"/>
      </right>
      <top style="hair">
        <color auto="1"/>
      </top>
      <bottom/>
      <diagonal/>
    </border>
    <border>
      <left style="medium">
        <color auto="1"/>
      </left>
      <right style="medium">
        <color auto="1"/>
      </right>
      <top style="hair">
        <color auto="1"/>
      </top>
      <bottom/>
      <diagonal/>
    </border>
    <border>
      <left style="thin">
        <color auto="1"/>
      </left>
      <right/>
      <top/>
      <bottom style="hair">
        <color auto="1"/>
      </bottom>
      <diagonal/>
    </border>
    <border>
      <left style="medium">
        <color auto="1"/>
      </left>
      <right style="medium">
        <color auto="1"/>
      </right>
      <top/>
      <bottom style="hair">
        <color auto="1"/>
      </bottom>
      <diagonal/>
    </border>
    <border>
      <left style="medium">
        <color auto="1"/>
      </left>
      <right/>
      <top style="thin">
        <color auto="1"/>
      </top>
      <bottom style="hair">
        <color auto="1"/>
      </bottom>
      <diagonal/>
    </border>
    <border diagonalUp="1">
      <left style="thin">
        <color auto="1"/>
      </left>
      <right style="thin">
        <color auto="1"/>
      </right>
      <top/>
      <bottom style="hair">
        <color auto="1"/>
      </bottom>
      <diagonal style="thin">
        <color auto="1"/>
      </diagonal>
    </border>
    <border>
      <left style="medium">
        <color auto="1"/>
      </left>
      <right/>
      <top style="hair">
        <color auto="1"/>
      </top>
      <bottom style="hair">
        <color auto="1"/>
      </bottom>
      <diagonal/>
    </border>
    <border diagonalUp="1">
      <left style="thin">
        <color auto="1"/>
      </left>
      <right style="thin">
        <color auto="1"/>
      </right>
      <top style="hair">
        <color auto="1"/>
      </top>
      <bottom style="hair">
        <color auto="1"/>
      </bottom>
      <diagonal style="thin">
        <color auto="1"/>
      </diagonal>
    </border>
    <border>
      <left style="thin">
        <color auto="1"/>
      </left>
      <right style="thin">
        <color auto="1"/>
      </right>
      <top style="hair">
        <color auto="1"/>
      </top>
      <bottom style="medium">
        <color auto="1"/>
      </bottom>
      <diagonal/>
    </border>
    <border diagonalUp="1">
      <left style="thin">
        <color auto="1"/>
      </left>
      <right style="thin">
        <color auto="1"/>
      </right>
      <top style="hair">
        <color auto="1"/>
      </top>
      <bottom style="medium">
        <color auto="1"/>
      </bottom>
      <diagonal style="thin">
        <color auto="1"/>
      </diagonal>
    </border>
    <border>
      <left style="thin">
        <color auto="1"/>
      </left>
      <right style="hair">
        <color auto="1"/>
      </right>
      <top/>
      <bottom style="thin">
        <color auto="1"/>
      </bottom>
      <diagonal/>
    </border>
    <border>
      <left/>
      <right/>
      <top style="hair">
        <color auto="1"/>
      </top>
      <bottom style="hair">
        <color auto="1"/>
      </bottom>
      <diagonal/>
    </border>
    <border>
      <left/>
      <right/>
      <top/>
      <bottom style="hair">
        <color indexed="64"/>
      </bottom>
      <diagonal/>
    </border>
    <border>
      <left/>
      <right style="thin">
        <color auto="1"/>
      </right>
      <top style="hair">
        <color auto="1"/>
      </top>
      <bottom style="hair">
        <color auto="1"/>
      </bottom>
      <diagonal/>
    </border>
    <border>
      <left style="thin">
        <color auto="1"/>
      </left>
      <right style="medium">
        <color auto="1"/>
      </right>
      <top style="hair">
        <color auto="1"/>
      </top>
      <bottom style="thin">
        <color auto="1"/>
      </bottom>
      <diagonal/>
    </border>
    <border>
      <left style="thin">
        <color auto="1"/>
      </left>
      <right style="medium">
        <color auto="1"/>
      </right>
      <top style="hair">
        <color auto="1"/>
      </top>
      <bottom style="hair">
        <color auto="1"/>
      </bottom>
      <diagonal/>
    </border>
    <border>
      <left style="thin">
        <color auto="1"/>
      </left>
      <right style="medium">
        <color auto="1"/>
      </right>
      <top style="hair">
        <color auto="1"/>
      </top>
      <bottom/>
      <diagonal/>
    </border>
    <border>
      <left style="hair">
        <color auto="1"/>
      </left>
      <right style="hair">
        <color auto="1"/>
      </right>
      <top/>
      <bottom style="thin">
        <color auto="1"/>
      </bottom>
      <diagonal/>
    </border>
    <border>
      <left style="hair">
        <color auto="1"/>
      </left>
      <right/>
      <top style="hair">
        <color auto="1"/>
      </top>
      <bottom style="thin">
        <color auto="1"/>
      </bottom>
      <diagonal/>
    </border>
    <border>
      <left/>
      <right style="thin">
        <color auto="1"/>
      </right>
      <top style="hair">
        <color auto="1"/>
      </top>
      <bottom/>
      <diagonal/>
    </border>
    <border>
      <left/>
      <right style="thin">
        <color auto="1"/>
      </right>
      <top style="medium">
        <color auto="1"/>
      </top>
      <bottom/>
      <diagonal/>
    </border>
    <border>
      <left style="thin">
        <color auto="1"/>
      </left>
      <right/>
      <top style="medium">
        <color auto="1"/>
      </top>
      <bottom/>
      <diagonal/>
    </border>
    <border>
      <left style="hair">
        <color auto="1"/>
      </left>
      <right/>
      <top style="hair">
        <color auto="1"/>
      </top>
      <bottom style="medium">
        <color auto="1"/>
      </bottom>
      <diagonal/>
    </border>
    <border>
      <left/>
      <right/>
      <top style="hair">
        <color auto="1"/>
      </top>
      <bottom style="medium">
        <color auto="1"/>
      </bottom>
      <diagonal/>
    </border>
    <border>
      <left/>
      <right style="thin">
        <color auto="1"/>
      </right>
      <top style="hair">
        <color auto="1"/>
      </top>
      <bottom style="medium">
        <color auto="1"/>
      </bottom>
      <diagonal/>
    </border>
    <border>
      <left style="thin">
        <color auto="1"/>
      </left>
      <right/>
      <top style="medium">
        <color auto="1"/>
      </top>
      <bottom style="hair">
        <color auto="1"/>
      </bottom>
      <diagonal/>
    </border>
    <border>
      <left/>
      <right/>
      <top style="medium">
        <color auto="1"/>
      </top>
      <bottom style="hair">
        <color auto="1"/>
      </bottom>
      <diagonal/>
    </border>
    <border>
      <left/>
      <right style="thin">
        <color auto="1"/>
      </right>
      <top style="medium">
        <color auto="1"/>
      </top>
      <bottom style="hair">
        <color auto="1"/>
      </bottom>
      <diagonal/>
    </border>
    <border>
      <left style="thin">
        <color auto="1"/>
      </left>
      <right style="thin">
        <color auto="1"/>
      </right>
      <top/>
      <bottom style="medium">
        <color auto="1"/>
      </bottom>
      <diagonal/>
    </border>
    <border>
      <left style="hair">
        <color auto="1"/>
      </left>
      <right style="hair">
        <color auto="1"/>
      </right>
      <top/>
      <bottom/>
      <diagonal/>
    </border>
    <border>
      <left style="hair">
        <color auto="1"/>
      </left>
      <right style="hair">
        <color auto="1"/>
      </right>
      <top style="thin">
        <color auto="1"/>
      </top>
      <bottom style="thin">
        <color auto="1"/>
      </bottom>
      <diagonal/>
    </border>
    <border>
      <left/>
      <right style="thin">
        <color auto="1"/>
      </right>
      <top style="thin">
        <color auto="1"/>
      </top>
      <bottom style="medium">
        <color auto="1"/>
      </bottom>
      <diagonal/>
    </border>
  </borders>
  <cellStyleXfs count="5">
    <xf numFmtId="0" fontId="0" fillId="0" borderId="0">
      <alignment vertical="center"/>
    </xf>
    <xf numFmtId="9" fontId="4" fillId="0" borderId="0" applyFont="0" applyFill="0" applyBorder="0" applyAlignment="0" applyProtection="0">
      <alignment vertical="center"/>
    </xf>
    <xf numFmtId="0" fontId="10" fillId="0" borderId="0">
      <alignment vertical="center"/>
    </xf>
    <xf numFmtId="0" fontId="34" fillId="0" borderId="0"/>
    <xf numFmtId="0" fontId="4" fillId="0" borderId="0">
      <alignment vertical="center"/>
    </xf>
  </cellStyleXfs>
  <cellXfs count="729">
    <xf numFmtId="0" fontId="0" fillId="0" borderId="0" xfId="0">
      <alignment vertical="center"/>
    </xf>
    <xf numFmtId="0" fontId="2" fillId="0" borderId="0" xfId="0" applyFont="1">
      <alignment vertical="center"/>
    </xf>
    <xf numFmtId="0" fontId="12" fillId="0" borderId="0" xfId="0" applyFont="1">
      <alignment vertical="center"/>
    </xf>
    <xf numFmtId="0" fontId="14" fillId="0" borderId="12" xfId="0" applyFont="1" applyBorder="1">
      <alignment vertical="center"/>
    </xf>
    <xf numFmtId="0" fontId="14" fillId="4" borderId="13" xfId="0" applyFont="1" applyFill="1" applyBorder="1" applyAlignment="1">
      <alignment horizontal="center" vertical="center"/>
    </xf>
    <xf numFmtId="0" fontId="14" fillId="5" borderId="13" xfId="0" applyFont="1" applyFill="1" applyBorder="1" applyAlignment="1">
      <alignment horizontal="center" vertical="center"/>
    </xf>
    <xf numFmtId="0" fontId="14" fillId="0" borderId="13" xfId="0" applyFont="1" applyBorder="1" applyAlignment="1">
      <alignment horizontal="center" vertical="center"/>
    </xf>
    <xf numFmtId="0" fontId="14" fillId="0" borderId="21" xfId="0" applyFont="1" applyBorder="1" applyAlignment="1">
      <alignment horizontal="center" vertical="center"/>
    </xf>
    <xf numFmtId="0" fontId="14" fillId="4" borderId="22" xfId="0" applyFont="1" applyFill="1" applyBorder="1" applyAlignment="1">
      <alignment horizontal="center" vertical="center"/>
    </xf>
    <xf numFmtId="0" fontId="14" fillId="6" borderId="22" xfId="0" applyFont="1" applyFill="1" applyBorder="1" applyAlignment="1">
      <alignment horizontal="center" vertical="center"/>
    </xf>
    <xf numFmtId="0" fontId="15" fillId="5" borderId="23" xfId="0" applyFont="1" applyFill="1" applyBorder="1" applyAlignment="1">
      <alignment horizontal="center" vertical="center" wrapText="1"/>
    </xf>
    <xf numFmtId="0" fontId="14" fillId="0" borderId="18" xfId="0" applyFont="1" applyBorder="1" applyAlignment="1">
      <alignment horizontal="center" vertical="center"/>
    </xf>
    <xf numFmtId="0" fontId="14" fillId="0" borderId="0" xfId="0" applyFont="1">
      <alignment vertical="center"/>
    </xf>
    <xf numFmtId="0" fontId="16" fillId="7" borderId="12" xfId="0" applyFont="1" applyFill="1" applyBorder="1" applyAlignment="1">
      <alignment horizontal="center" vertical="center"/>
    </xf>
    <xf numFmtId="0" fontId="14" fillId="7" borderId="12" xfId="0" applyFont="1" applyFill="1" applyBorder="1" applyAlignment="1">
      <alignment horizontal="center" vertical="center"/>
    </xf>
    <xf numFmtId="0" fontId="17" fillId="0" borderId="18" xfId="0" applyFont="1" applyBorder="1" applyAlignment="1">
      <alignment horizontal="center" vertical="center"/>
    </xf>
    <xf numFmtId="0" fontId="17" fillId="4" borderId="3" xfId="0" applyFont="1" applyFill="1" applyBorder="1" applyAlignment="1">
      <alignment horizontal="center" vertical="center"/>
    </xf>
    <xf numFmtId="0" fontId="17" fillId="0" borderId="21" xfId="0" applyFont="1" applyBorder="1" applyAlignment="1">
      <alignment horizontal="center" vertical="center"/>
    </xf>
    <xf numFmtId="0" fontId="17" fillId="0" borderId="23" xfId="0" applyFont="1" applyBorder="1" applyAlignment="1">
      <alignment horizontal="center" vertical="center"/>
    </xf>
    <xf numFmtId="0" fontId="17" fillId="0" borderId="12" xfId="0" applyFont="1" applyBorder="1" applyAlignment="1">
      <alignment horizontal="center" vertical="center"/>
    </xf>
    <xf numFmtId="0" fontId="16" fillId="7" borderId="24" xfId="0" applyFont="1" applyFill="1" applyBorder="1" applyAlignment="1">
      <alignment horizontal="center" vertical="center"/>
    </xf>
    <xf numFmtId="0" fontId="19" fillId="0" borderId="25" xfId="0" applyFont="1" applyBorder="1">
      <alignment vertical="center"/>
    </xf>
    <xf numFmtId="0" fontId="19" fillId="0" borderId="12" xfId="0" applyFont="1" applyBorder="1">
      <alignment vertical="center"/>
    </xf>
    <xf numFmtId="0" fontId="19" fillId="0" borderId="24" xfId="0" applyFont="1" applyBorder="1">
      <alignment vertical="center"/>
    </xf>
    <xf numFmtId="0" fontId="19" fillId="0" borderId="19" xfId="0" applyFont="1" applyBorder="1">
      <alignment vertical="center"/>
    </xf>
    <xf numFmtId="0" fontId="19" fillId="7" borderId="12" xfId="0" applyFont="1" applyFill="1" applyBorder="1" applyAlignment="1">
      <alignment horizontal="center" vertical="center"/>
    </xf>
    <xf numFmtId="0" fontId="20" fillId="7" borderId="24" xfId="0" applyFont="1" applyFill="1" applyBorder="1" applyAlignment="1">
      <alignment horizontal="center" vertical="center"/>
    </xf>
    <xf numFmtId="176" fontId="19" fillId="0" borderId="25" xfId="0" applyNumberFormat="1" applyFont="1" applyBorder="1">
      <alignment vertical="center"/>
    </xf>
    <xf numFmtId="176" fontId="19" fillId="0" borderId="12" xfId="0" applyNumberFormat="1" applyFont="1" applyBorder="1">
      <alignment vertical="center"/>
    </xf>
    <xf numFmtId="176" fontId="19" fillId="0" borderId="24" xfId="0" applyNumberFormat="1" applyFont="1" applyBorder="1">
      <alignment vertical="center"/>
    </xf>
    <xf numFmtId="176" fontId="19" fillId="0" borderId="19" xfId="0" applyNumberFormat="1" applyFont="1" applyBorder="1">
      <alignment vertical="center"/>
    </xf>
    <xf numFmtId="0" fontId="17" fillId="0" borderId="28" xfId="0" applyFont="1" applyBorder="1" applyAlignment="1">
      <alignment horizontal="center" vertical="center"/>
    </xf>
    <xf numFmtId="0" fontId="19" fillId="7" borderId="13" xfId="0" applyFont="1" applyFill="1" applyBorder="1" applyAlignment="1">
      <alignment horizontal="center" vertical="center"/>
    </xf>
    <xf numFmtId="0" fontId="19" fillId="7" borderId="24" xfId="0" applyFont="1" applyFill="1" applyBorder="1" applyAlignment="1">
      <alignment horizontal="center" vertical="center"/>
    </xf>
    <xf numFmtId="0" fontId="17" fillId="4" borderId="12" xfId="0" applyFont="1" applyFill="1" applyBorder="1" applyAlignment="1">
      <alignment horizontal="center" vertical="center"/>
    </xf>
    <xf numFmtId="0" fontId="17" fillId="0" borderId="1" xfId="0" applyFont="1" applyBorder="1" applyAlignment="1">
      <alignment horizontal="center" vertical="center"/>
    </xf>
    <xf numFmtId="0" fontId="17" fillId="0" borderId="22" xfId="0" applyFont="1" applyBorder="1" applyAlignment="1">
      <alignment horizontal="center" vertical="center"/>
    </xf>
    <xf numFmtId="0" fontId="14" fillId="7" borderId="24" xfId="0" applyFont="1" applyFill="1" applyBorder="1" applyAlignment="1">
      <alignment horizontal="center" vertical="center"/>
    </xf>
    <xf numFmtId="0" fontId="16" fillId="7" borderId="24" xfId="0" applyFont="1" applyFill="1" applyBorder="1">
      <alignment vertical="center"/>
    </xf>
    <xf numFmtId="176" fontId="19" fillId="0" borderId="31" xfId="0" applyNumberFormat="1" applyFont="1" applyBorder="1">
      <alignment vertical="center"/>
    </xf>
    <xf numFmtId="176" fontId="19" fillId="0" borderId="13" xfId="0" applyNumberFormat="1" applyFont="1" applyBorder="1">
      <alignment vertical="center"/>
    </xf>
    <xf numFmtId="176" fontId="19" fillId="0" borderId="32" xfId="0" applyNumberFormat="1" applyFont="1" applyBorder="1">
      <alignment vertical="center"/>
    </xf>
    <xf numFmtId="0" fontId="21" fillId="5" borderId="12" xfId="0" applyFont="1" applyFill="1" applyBorder="1" applyAlignment="1">
      <alignment horizontal="center" vertical="center"/>
    </xf>
    <xf numFmtId="0" fontId="13" fillId="0" borderId="0" xfId="0" applyFont="1" applyAlignment="1">
      <alignment horizontal="center" vertical="center"/>
    </xf>
    <xf numFmtId="0" fontId="22" fillId="0" borderId="31" xfId="0" applyFont="1" applyBorder="1">
      <alignment vertical="center"/>
    </xf>
    <xf numFmtId="0" fontId="22" fillId="0" borderId="13" xfId="0" applyFont="1" applyBorder="1">
      <alignment vertical="center"/>
    </xf>
    <xf numFmtId="0" fontId="22" fillId="0" borderId="32" xfId="0" applyFont="1" applyBorder="1">
      <alignment vertical="center"/>
    </xf>
    <xf numFmtId="0" fontId="13" fillId="4" borderId="12" xfId="0" applyFont="1" applyFill="1" applyBorder="1" applyAlignment="1">
      <alignment horizontal="center" vertical="center"/>
    </xf>
    <xf numFmtId="0" fontId="23" fillId="0" borderId="0" xfId="0" applyFont="1" applyAlignment="1">
      <alignment horizontal="left" vertical="center"/>
    </xf>
    <xf numFmtId="0" fontId="13" fillId="0" borderId="34" xfId="0" applyFont="1" applyBorder="1" applyAlignment="1">
      <alignment horizontal="center" vertical="center"/>
    </xf>
    <xf numFmtId="176" fontId="22" fillId="6" borderId="38" xfId="0" applyNumberFormat="1" applyFont="1" applyFill="1" applyBorder="1">
      <alignment vertical="center"/>
    </xf>
    <xf numFmtId="176" fontId="22" fillId="6" borderId="39" xfId="0" applyNumberFormat="1" applyFont="1" applyFill="1" applyBorder="1">
      <alignment vertical="center"/>
    </xf>
    <xf numFmtId="176" fontId="22" fillId="6" borderId="40" xfId="0" applyNumberFormat="1" applyFont="1" applyFill="1" applyBorder="1">
      <alignment vertical="center"/>
    </xf>
    <xf numFmtId="176" fontId="22" fillId="6" borderId="41" xfId="0" applyNumberFormat="1" applyFont="1" applyFill="1" applyBorder="1">
      <alignment vertical="center"/>
    </xf>
    <xf numFmtId="0" fontId="25" fillId="0" borderId="0" xfId="0" applyFont="1">
      <alignment vertical="center"/>
    </xf>
    <xf numFmtId="0" fontId="17" fillId="0" borderId="0" xfId="0" applyFont="1">
      <alignment vertical="center"/>
    </xf>
    <xf numFmtId="0" fontId="0" fillId="0" borderId="0" xfId="0" applyAlignment="1">
      <alignment horizontal="center" vertical="center"/>
    </xf>
    <xf numFmtId="0" fontId="22" fillId="0" borderId="0" xfId="0" applyFont="1" applyAlignment="1">
      <alignment horizontal="left" vertical="center" indent="1"/>
    </xf>
    <xf numFmtId="0" fontId="26" fillId="0" borderId="0" xfId="0" applyFont="1" applyAlignment="1">
      <alignment horizontal="center" vertical="center"/>
    </xf>
    <xf numFmtId="0" fontId="27" fillId="0" borderId="0" xfId="0" applyFont="1">
      <alignment vertical="center"/>
    </xf>
    <xf numFmtId="0" fontId="28" fillId="0" borderId="0" xfId="0" applyFont="1" applyAlignment="1">
      <alignment horizontal="center" vertical="center"/>
    </xf>
    <xf numFmtId="0" fontId="29" fillId="0" borderId="0" xfId="0" applyFont="1" applyAlignment="1">
      <alignment horizontal="center" vertical="center"/>
    </xf>
    <xf numFmtId="0" fontId="29" fillId="0" borderId="0" xfId="0" applyFont="1">
      <alignment vertical="center"/>
    </xf>
    <xf numFmtId="0" fontId="27" fillId="0" borderId="0" xfId="0" applyFont="1" applyAlignment="1">
      <alignment horizontal="center" vertical="center"/>
    </xf>
    <xf numFmtId="0" fontId="23" fillId="0" borderId="0" xfId="0" applyFont="1">
      <alignment vertical="center"/>
    </xf>
    <xf numFmtId="0" fontId="30" fillId="0" borderId="0" xfId="0" applyFont="1" applyAlignment="1">
      <alignment horizontal="left" vertical="center"/>
    </xf>
    <xf numFmtId="0" fontId="30" fillId="0" borderId="0" xfId="0" applyFont="1">
      <alignment vertical="center"/>
    </xf>
    <xf numFmtId="0" fontId="19" fillId="0" borderId="17" xfId="0" applyFont="1" applyBorder="1">
      <alignment vertical="center"/>
    </xf>
    <xf numFmtId="176" fontId="19" fillId="0" borderId="17" xfId="0" applyNumberFormat="1" applyFont="1" applyBorder="1">
      <alignment vertical="center"/>
    </xf>
    <xf numFmtId="0" fontId="19" fillId="9" borderId="25" xfId="0" applyFont="1" applyFill="1" applyBorder="1">
      <alignment vertical="center"/>
    </xf>
    <xf numFmtId="0" fontId="19" fillId="9" borderId="12" xfId="0" applyFont="1" applyFill="1" applyBorder="1">
      <alignment vertical="center"/>
    </xf>
    <xf numFmtId="0" fontId="19" fillId="9" borderId="17" xfId="0" applyFont="1" applyFill="1" applyBorder="1">
      <alignment vertical="center"/>
    </xf>
    <xf numFmtId="0" fontId="19" fillId="9" borderId="24" xfId="0" applyFont="1" applyFill="1" applyBorder="1">
      <alignment vertical="center"/>
    </xf>
    <xf numFmtId="0" fontId="19" fillId="9" borderId="19" xfId="0" applyFont="1" applyFill="1" applyBorder="1">
      <alignment vertical="center"/>
    </xf>
    <xf numFmtId="176" fontId="19" fillId="9" borderId="25" xfId="0" applyNumberFormat="1" applyFont="1" applyFill="1" applyBorder="1">
      <alignment vertical="center"/>
    </xf>
    <xf numFmtId="176" fontId="19" fillId="9" borderId="12" xfId="0" applyNumberFormat="1" applyFont="1" applyFill="1" applyBorder="1">
      <alignment vertical="center"/>
    </xf>
    <xf numFmtId="176" fontId="19" fillId="9" borderId="17" xfId="0" applyNumberFormat="1" applyFont="1" applyFill="1" applyBorder="1">
      <alignment vertical="center"/>
    </xf>
    <xf numFmtId="176" fontId="19" fillId="9" borderId="24" xfId="0" applyNumberFormat="1" applyFont="1" applyFill="1" applyBorder="1">
      <alignment vertical="center"/>
    </xf>
    <xf numFmtId="176" fontId="19" fillId="9" borderId="19" xfId="0" applyNumberFormat="1" applyFont="1" applyFill="1" applyBorder="1">
      <alignment vertical="center"/>
    </xf>
    <xf numFmtId="0" fontId="19" fillId="9" borderId="33" xfId="0" applyFont="1" applyFill="1" applyBorder="1">
      <alignment vertical="center"/>
    </xf>
    <xf numFmtId="176" fontId="19" fillId="9" borderId="33" xfId="0" applyNumberFormat="1" applyFont="1" applyFill="1" applyBorder="1">
      <alignment vertical="center"/>
    </xf>
    <xf numFmtId="0" fontId="31" fillId="0" borderId="0" xfId="0" applyFont="1" applyAlignment="1">
      <alignment horizontal="center" vertical="center"/>
    </xf>
    <xf numFmtId="0" fontId="31" fillId="0" borderId="0" xfId="0" applyFont="1">
      <alignment vertical="center"/>
    </xf>
    <xf numFmtId="0" fontId="32" fillId="0" borderId="0" xfId="0" applyFont="1">
      <alignment vertical="center"/>
    </xf>
    <xf numFmtId="0" fontId="33" fillId="0" borderId="0" xfId="0" applyFont="1">
      <alignment vertical="center"/>
    </xf>
    <xf numFmtId="0" fontId="17" fillId="0" borderId="3" xfId="0" applyFont="1" applyBorder="1" applyAlignment="1">
      <alignment horizontal="center" vertical="center"/>
    </xf>
    <xf numFmtId="0" fontId="19" fillId="7" borderId="3" xfId="0" applyFont="1" applyFill="1" applyBorder="1" applyAlignment="1">
      <alignment horizontal="center" vertical="center"/>
    </xf>
    <xf numFmtId="0" fontId="24" fillId="0" borderId="35" xfId="0" applyFont="1" applyBorder="1">
      <alignment vertical="center"/>
    </xf>
    <xf numFmtId="0" fontId="13" fillId="0" borderId="0" xfId="0" applyFont="1">
      <alignment vertical="center"/>
    </xf>
    <xf numFmtId="0" fontId="14" fillId="0" borderId="1" xfId="0" applyFont="1" applyBorder="1" applyAlignment="1">
      <alignment horizontal="center" vertical="center"/>
    </xf>
    <xf numFmtId="0" fontId="14" fillId="5" borderId="8" xfId="0" applyFont="1" applyFill="1" applyBorder="1" applyAlignment="1">
      <alignment horizontal="center" vertical="center"/>
    </xf>
    <xf numFmtId="0" fontId="17" fillId="4" borderId="25" xfId="0" applyFont="1" applyFill="1" applyBorder="1" applyAlignment="1">
      <alignment horizontal="center" vertical="center"/>
    </xf>
    <xf numFmtId="0" fontId="16" fillId="5" borderId="3" xfId="0" applyFont="1" applyFill="1" applyBorder="1" applyAlignment="1">
      <alignment horizontal="center" vertical="center"/>
    </xf>
    <xf numFmtId="0" fontId="16" fillId="5" borderId="12" xfId="0" applyFont="1" applyFill="1" applyBorder="1" applyAlignment="1">
      <alignment horizontal="center" vertical="center"/>
    </xf>
    <xf numFmtId="0" fontId="14" fillId="0" borderId="12" xfId="0" applyFont="1" applyBorder="1" applyAlignment="1">
      <alignment horizontal="center" vertical="center"/>
    </xf>
    <xf numFmtId="0" fontId="16" fillId="7" borderId="28" xfId="0" applyFont="1" applyFill="1" applyBorder="1" applyAlignment="1">
      <alignment horizontal="center" vertical="center"/>
    </xf>
    <xf numFmtId="0" fontId="18" fillId="5" borderId="28" xfId="0" applyFont="1" applyFill="1" applyBorder="1" applyAlignment="1">
      <alignment horizontal="center" vertical="center"/>
    </xf>
    <xf numFmtId="0" fontId="17" fillId="0" borderId="47" xfId="0" applyFont="1" applyBorder="1" applyAlignment="1">
      <alignment horizontal="center" vertical="center"/>
    </xf>
    <xf numFmtId="0" fontId="17" fillId="0" borderId="48" xfId="0" applyFont="1" applyBorder="1" applyAlignment="1">
      <alignment horizontal="center" vertical="center"/>
    </xf>
    <xf numFmtId="0" fontId="16" fillId="5" borderId="1" xfId="0" applyFont="1" applyFill="1" applyBorder="1" applyAlignment="1">
      <alignment horizontal="center" vertical="center"/>
    </xf>
    <xf numFmtId="0" fontId="14" fillId="0" borderId="49" xfId="0" applyFont="1" applyBorder="1" applyAlignment="1">
      <alignment horizontal="center" vertical="center"/>
    </xf>
    <xf numFmtId="0" fontId="21" fillId="5" borderId="2" xfId="0" applyFont="1" applyFill="1" applyBorder="1" applyAlignment="1">
      <alignment horizontal="center" vertical="center"/>
    </xf>
    <xf numFmtId="0" fontId="21" fillId="5" borderId="1" xfId="0" applyFont="1" applyFill="1" applyBorder="1" applyAlignment="1">
      <alignment horizontal="center" vertical="center"/>
    </xf>
    <xf numFmtId="0" fontId="14" fillId="0" borderId="47" xfId="0" applyFont="1" applyBorder="1" applyAlignment="1">
      <alignment horizontal="center" vertical="center"/>
    </xf>
    <xf numFmtId="0" fontId="17" fillId="4" borderId="6" xfId="0" applyFont="1" applyFill="1" applyBorder="1" applyAlignment="1">
      <alignment horizontal="center" vertical="center"/>
    </xf>
    <xf numFmtId="0" fontId="16" fillId="5" borderId="6" xfId="0" applyFont="1" applyFill="1" applyBorder="1" applyAlignment="1">
      <alignment horizontal="center" vertical="center"/>
    </xf>
    <xf numFmtId="0" fontId="14" fillId="0" borderId="28" xfId="0" applyFont="1" applyBorder="1" applyAlignment="1">
      <alignment horizontal="center" vertical="center"/>
    </xf>
    <xf numFmtId="0" fontId="17" fillId="4" borderId="28" xfId="0" applyFont="1" applyFill="1" applyBorder="1" applyAlignment="1">
      <alignment horizontal="center" vertical="center"/>
    </xf>
    <xf numFmtId="0" fontId="16" fillId="5" borderId="28" xfId="0" applyFont="1" applyFill="1" applyBorder="1" applyAlignment="1">
      <alignment horizontal="center" vertical="center"/>
    </xf>
    <xf numFmtId="0" fontId="21" fillId="5" borderId="28" xfId="0" applyFont="1" applyFill="1" applyBorder="1" applyAlignment="1">
      <alignment horizontal="center" vertical="center"/>
    </xf>
    <xf numFmtId="0" fontId="14" fillId="9" borderId="0" xfId="0" applyFont="1" applyFill="1">
      <alignment vertical="center"/>
    </xf>
    <xf numFmtId="0" fontId="20" fillId="7" borderId="51" xfId="0" applyFont="1" applyFill="1" applyBorder="1">
      <alignment vertical="center"/>
    </xf>
    <xf numFmtId="0" fontId="17" fillId="4" borderId="2" xfId="0" applyFont="1" applyFill="1" applyBorder="1" applyAlignment="1">
      <alignment horizontal="center" vertical="center"/>
    </xf>
    <xf numFmtId="0" fontId="14" fillId="0" borderId="22" xfId="0" applyFont="1" applyBorder="1" applyAlignment="1">
      <alignment horizontal="center" vertical="center"/>
    </xf>
    <xf numFmtId="0" fontId="19" fillId="7" borderId="51" xfId="0" applyFont="1" applyFill="1" applyBorder="1" applyAlignment="1">
      <alignment horizontal="center" vertical="center"/>
    </xf>
    <xf numFmtId="0" fontId="14" fillId="4" borderId="12" xfId="0" applyFont="1" applyFill="1" applyBorder="1" applyAlignment="1">
      <alignment horizontal="center" vertical="center"/>
    </xf>
    <xf numFmtId="0" fontId="13" fillId="0" borderId="36" xfId="0" applyFont="1" applyBorder="1">
      <alignment vertical="center"/>
    </xf>
    <xf numFmtId="0" fontId="13" fillId="0" borderId="36" xfId="0" applyFont="1" applyBorder="1" applyAlignment="1">
      <alignment horizontal="center" vertical="center"/>
    </xf>
    <xf numFmtId="0" fontId="13" fillId="0" borderId="37" xfId="0" applyFont="1" applyBorder="1" applyAlignment="1">
      <alignment horizontal="center" vertical="center"/>
    </xf>
    <xf numFmtId="0" fontId="13" fillId="0" borderId="0" xfId="0" applyFont="1" applyAlignment="1">
      <alignment horizontal="right" vertical="center"/>
    </xf>
    <xf numFmtId="0" fontId="0" fillId="0" borderId="36" xfId="0" applyBorder="1" applyAlignment="1">
      <alignment horizontal="center" vertical="center"/>
    </xf>
    <xf numFmtId="0" fontId="0" fillId="0" borderId="37" xfId="0" applyBorder="1" applyAlignment="1">
      <alignment horizontal="center" vertical="center"/>
    </xf>
    <xf numFmtId="0" fontId="23" fillId="0" borderId="0" xfId="0" applyFont="1" applyAlignment="1">
      <alignment horizontal="center" vertical="center"/>
    </xf>
    <xf numFmtId="0" fontId="7" fillId="3" borderId="62" xfId="0" applyFont="1" applyFill="1" applyBorder="1" applyProtection="1">
      <alignment vertical="center"/>
      <protection locked="0"/>
    </xf>
    <xf numFmtId="176" fontId="7" fillId="3" borderId="62" xfId="0" applyNumberFormat="1" applyFont="1" applyFill="1" applyBorder="1" applyProtection="1">
      <alignment vertical="center"/>
      <protection locked="0"/>
    </xf>
    <xf numFmtId="176" fontId="7" fillId="3" borderId="11" xfId="0" applyNumberFormat="1" applyFont="1" applyFill="1" applyBorder="1" applyProtection="1">
      <alignment vertical="center"/>
      <protection locked="0"/>
    </xf>
    <xf numFmtId="0" fontId="7" fillId="3" borderId="64" xfId="0" applyFont="1" applyFill="1" applyBorder="1" applyProtection="1">
      <alignment vertical="center"/>
      <protection locked="0"/>
    </xf>
    <xf numFmtId="176" fontId="7" fillId="3" borderId="64" xfId="0" applyNumberFormat="1" applyFont="1" applyFill="1" applyBorder="1" applyProtection="1">
      <alignment vertical="center"/>
      <protection locked="0"/>
    </xf>
    <xf numFmtId="176" fontId="7" fillId="3" borderId="52" xfId="0" applyNumberFormat="1" applyFont="1" applyFill="1" applyBorder="1" applyProtection="1">
      <alignment vertical="center"/>
      <protection locked="0"/>
    </xf>
    <xf numFmtId="176" fontId="7" fillId="3" borderId="57" xfId="0" applyNumberFormat="1" applyFont="1" applyFill="1" applyBorder="1" applyProtection="1">
      <alignment vertical="center"/>
      <protection locked="0"/>
    </xf>
    <xf numFmtId="176" fontId="7" fillId="3" borderId="10" xfId="0" applyNumberFormat="1" applyFont="1" applyFill="1" applyBorder="1" applyProtection="1">
      <alignment vertical="center"/>
      <protection locked="0"/>
    </xf>
    <xf numFmtId="0" fontId="7" fillId="3" borderId="65" xfId="0" applyFont="1" applyFill="1" applyBorder="1" applyProtection="1">
      <alignment vertical="center"/>
      <protection locked="0"/>
    </xf>
    <xf numFmtId="176" fontId="7" fillId="3" borderId="65" xfId="0" applyNumberFormat="1" applyFont="1" applyFill="1" applyBorder="1" applyProtection="1">
      <alignment vertical="center"/>
      <protection locked="0"/>
    </xf>
    <xf numFmtId="176" fontId="7" fillId="3" borderId="72" xfId="0" applyNumberFormat="1" applyFont="1" applyFill="1" applyBorder="1" applyProtection="1">
      <alignment vertical="center"/>
      <protection locked="0"/>
    </xf>
    <xf numFmtId="0" fontId="7" fillId="3" borderId="74" xfId="0" applyFont="1" applyFill="1" applyBorder="1" applyProtection="1">
      <alignment vertical="center"/>
      <protection locked="0"/>
    </xf>
    <xf numFmtId="176" fontId="7" fillId="3" borderId="74" xfId="0" applyNumberFormat="1" applyFont="1" applyFill="1" applyBorder="1" applyProtection="1">
      <alignment vertical="center"/>
      <protection locked="0"/>
    </xf>
    <xf numFmtId="176" fontId="7" fillId="3" borderId="55" xfId="0" applyNumberFormat="1" applyFont="1" applyFill="1" applyBorder="1" applyProtection="1">
      <alignment vertical="center"/>
      <protection locked="0"/>
    </xf>
    <xf numFmtId="0" fontId="7" fillId="3" borderId="67" xfId="0" applyFont="1" applyFill="1" applyBorder="1" applyProtection="1">
      <alignment vertical="center"/>
      <protection locked="0"/>
    </xf>
    <xf numFmtId="176" fontId="7" fillId="3" borderId="67" xfId="0" applyNumberFormat="1" applyFont="1" applyFill="1" applyBorder="1" applyProtection="1">
      <alignment vertical="center"/>
      <protection locked="0"/>
    </xf>
    <xf numFmtId="176" fontId="7" fillId="3" borderId="76" xfId="0" applyNumberFormat="1" applyFont="1" applyFill="1" applyBorder="1" applyProtection="1">
      <alignment vertical="center"/>
      <protection locked="0"/>
    </xf>
    <xf numFmtId="0" fontId="19" fillId="0" borderId="26" xfId="0" applyFont="1" applyBorder="1" applyAlignment="1" applyProtection="1">
      <alignment horizontal="center" vertical="center"/>
      <protection locked="0"/>
    </xf>
    <xf numFmtId="0" fontId="19" fillId="8" borderId="29" xfId="0" applyFont="1" applyFill="1" applyBorder="1" applyAlignment="1" applyProtection="1">
      <alignment horizontal="center" vertical="center"/>
      <protection locked="0"/>
    </xf>
    <xf numFmtId="0" fontId="19" fillId="8" borderId="27" xfId="0" applyFont="1" applyFill="1" applyBorder="1" applyAlignment="1" applyProtection="1">
      <alignment horizontal="center" vertical="center"/>
      <protection locked="0"/>
    </xf>
    <xf numFmtId="0" fontId="19" fillId="4" borderId="25" xfId="0" applyFont="1" applyFill="1" applyBorder="1" applyAlignment="1" applyProtection="1">
      <alignment horizontal="center" vertical="center"/>
      <protection locked="0"/>
    </xf>
    <xf numFmtId="0" fontId="19" fillId="5" borderId="12" xfId="0" applyFont="1" applyFill="1" applyBorder="1" applyAlignment="1" applyProtection="1">
      <alignment horizontal="center" vertical="center"/>
      <protection locked="0"/>
    </xf>
    <xf numFmtId="0" fontId="19" fillId="0" borderId="3" xfId="0" applyFont="1" applyBorder="1" applyAlignment="1" applyProtection="1">
      <alignment horizontal="center" vertical="center"/>
      <protection locked="0"/>
    </xf>
    <xf numFmtId="0" fontId="19" fillId="8" borderId="12" xfId="0" applyFont="1" applyFill="1" applyBorder="1" applyAlignment="1" applyProtection="1">
      <alignment horizontal="center" vertical="center"/>
      <protection locked="0"/>
    </xf>
    <xf numFmtId="0" fontId="19" fillId="4" borderId="12" xfId="0" applyFont="1" applyFill="1" applyBorder="1" applyAlignment="1" applyProtection="1">
      <alignment horizontal="center" vertical="center"/>
      <protection locked="0"/>
    </xf>
    <xf numFmtId="0" fontId="19" fillId="0" borderId="12" xfId="0" applyFont="1" applyBorder="1" applyAlignment="1" applyProtection="1">
      <alignment horizontal="center" vertical="center"/>
      <protection locked="0"/>
    </xf>
    <xf numFmtId="0" fontId="19" fillId="8" borderId="13" xfId="0" applyFont="1" applyFill="1" applyBorder="1" applyAlignment="1" applyProtection="1">
      <alignment horizontal="center" vertical="center"/>
      <protection locked="0"/>
    </xf>
    <xf numFmtId="0" fontId="19" fillId="4" borderId="13" xfId="0" applyFont="1" applyFill="1" applyBorder="1" applyAlignment="1" applyProtection="1">
      <alignment horizontal="center" vertical="center"/>
      <protection locked="0"/>
    </xf>
    <xf numFmtId="0" fontId="19" fillId="5" borderId="13" xfId="0" applyFont="1" applyFill="1" applyBorder="1" applyAlignment="1" applyProtection="1">
      <alignment horizontal="center" vertical="center"/>
      <protection locked="0"/>
    </xf>
    <xf numFmtId="0" fontId="19" fillId="0" borderId="13" xfId="0" applyFont="1" applyBorder="1" applyAlignment="1" applyProtection="1">
      <alignment horizontal="center" vertical="center"/>
      <protection locked="0"/>
    </xf>
    <xf numFmtId="0" fontId="19" fillId="0" borderId="11" xfId="0" applyFont="1" applyBorder="1" applyAlignment="1" applyProtection="1">
      <alignment horizontal="center" vertical="center"/>
      <protection locked="0"/>
    </xf>
    <xf numFmtId="0" fontId="19" fillId="8" borderId="45" xfId="0" applyFont="1" applyFill="1" applyBorder="1" applyAlignment="1" applyProtection="1">
      <alignment horizontal="center" vertical="center"/>
      <protection locked="0"/>
    </xf>
    <xf numFmtId="0" fontId="19" fillId="4" borderId="3" xfId="0" applyFont="1" applyFill="1" applyBorder="1" applyAlignment="1" applyProtection="1">
      <alignment horizontal="center" vertical="center"/>
      <protection locked="0"/>
    </xf>
    <xf numFmtId="0" fontId="19" fillId="5" borderId="1" xfId="0" applyFont="1" applyFill="1" applyBorder="1" applyAlignment="1" applyProtection="1">
      <alignment horizontal="center" vertical="center"/>
      <protection locked="0"/>
    </xf>
    <xf numFmtId="0" fontId="19" fillId="0" borderId="30" xfId="0" applyFont="1" applyBorder="1" applyAlignment="1" applyProtection="1">
      <alignment horizontal="center" vertical="center"/>
      <protection locked="0"/>
    </xf>
    <xf numFmtId="0" fontId="19" fillId="0" borderId="27" xfId="0" applyFont="1" applyBorder="1" applyAlignment="1" applyProtection="1">
      <alignment horizontal="center" vertical="center"/>
      <protection locked="0"/>
    </xf>
    <xf numFmtId="0" fontId="19" fillId="5" borderId="2" xfId="0" applyFont="1" applyFill="1" applyBorder="1" applyAlignment="1" applyProtection="1">
      <alignment horizontal="center" vertical="center"/>
      <protection locked="0"/>
    </xf>
    <xf numFmtId="0" fontId="19" fillId="0" borderId="50" xfId="0" applyFont="1" applyBorder="1" applyAlignment="1" applyProtection="1">
      <alignment horizontal="center" vertical="center"/>
      <protection locked="0"/>
    </xf>
    <xf numFmtId="0" fontId="19" fillId="8" borderId="3" xfId="0" applyFont="1" applyFill="1" applyBorder="1" applyAlignment="1" applyProtection="1">
      <alignment horizontal="center" vertical="center"/>
      <protection locked="0"/>
    </xf>
    <xf numFmtId="0" fontId="19" fillId="5" borderId="3" xfId="0" applyFont="1" applyFill="1" applyBorder="1" applyAlignment="1" applyProtection="1">
      <alignment horizontal="center" vertical="center"/>
      <protection locked="0"/>
    </xf>
    <xf numFmtId="0" fontId="19" fillId="8" borderId="1" xfId="0" applyFont="1" applyFill="1" applyBorder="1" applyAlignment="1" applyProtection="1">
      <alignment horizontal="center" vertical="center"/>
      <protection locked="0"/>
    </xf>
    <xf numFmtId="0" fontId="19" fillId="8" borderId="26" xfId="0" applyFont="1" applyFill="1" applyBorder="1" applyAlignment="1" applyProtection="1">
      <alignment horizontal="center" vertical="center"/>
      <protection locked="0"/>
    </xf>
    <xf numFmtId="0" fontId="19" fillId="4" borderId="2" xfId="0" applyFont="1" applyFill="1" applyBorder="1" applyAlignment="1" applyProtection="1">
      <alignment horizontal="center" vertical="center"/>
      <protection locked="0"/>
    </xf>
    <xf numFmtId="0" fontId="19" fillId="0" borderId="29" xfId="0" applyFont="1" applyBorder="1" applyAlignment="1" applyProtection="1">
      <alignment horizontal="center" vertical="center"/>
      <protection locked="0"/>
    </xf>
    <xf numFmtId="0" fontId="19" fillId="0" borderId="20" xfId="0" applyFont="1" applyBorder="1" applyAlignment="1" applyProtection="1">
      <alignment horizontal="center" vertical="center"/>
      <protection locked="0"/>
    </xf>
    <xf numFmtId="0" fontId="19" fillId="0" borderId="2" xfId="0" applyFont="1" applyBorder="1" applyAlignment="1" applyProtection="1">
      <alignment horizontal="center" vertical="center"/>
      <protection locked="0"/>
    </xf>
    <xf numFmtId="0" fontId="14" fillId="4" borderId="28" xfId="0" applyFont="1" applyFill="1" applyBorder="1" applyAlignment="1">
      <alignment horizontal="center" vertical="center"/>
    </xf>
    <xf numFmtId="0" fontId="16" fillId="5" borderId="2" xfId="0" applyFont="1" applyFill="1" applyBorder="1" applyAlignment="1">
      <alignment horizontal="center" vertical="center"/>
    </xf>
    <xf numFmtId="0" fontId="14" fillId="11" borderId="12" xfId="0" applyFont="1" applyFill="1" applyBorder="1" applyAlignment="1">
      <alignment horizontal="center" vertical="center"/>
    </xf>
    <xf numFmtId="0" fontId="16" fillId="7" borderId="10" xfId="0" applyFont="1" applyFill="1" applyBorder="1" applyAlignment="1">
      <alignment horizontal="center" vertical="center"/>
    </xf>
    <xf numFmtId="0" fontId="19" fillId="11" borderId="12" xfId="0" applyFont="1" applyFill="1" applyBorder="1" applyAlignment="1">
      <alignment horizontal="center" vertical="center"/>
    </xf>
    <xf numFmtId="0" fontId="17" fillId="0" borderId="49" xfId="0" applyFont="1" applyBorder="1" applyAlignment="1">
      <alignment horizontal="center" vertical="center"/>
    </xf>
    <xf numFmtId="0" fontId="19" fillId="8" borderId="30" xfId="0" applyFont="1" applyFill="1" applyBorder="1" applyAlignment="1" applyProtection="1">
      <alignment horizontal="center" vertical="center"/>
      <protection locked="0"/>
    </xf>
    <xf numFmtId="0" fontId="19" fillId="12" borderId="12" xfId="0" applyFont="1" applyFill="1" applyBorder="1" applyAlignment="1">
      <alignment horizontal="center" vertical="center"/>
    </xf>
    <xf numFmtId="0" fontId="19" fillId="0" borderId="45" xfId="0" applyFont="1" applyBorder="1" applyAlignment="1" applyProtection="1">
      <alignment horizontal="center" vertical="center"/>
      <protection locked="0"/>
    </xf>
    <xf numFmtId="0" fontId="19" fillId="7" borderId="8" xfId="0" applyFont="1" applyFill="1" applyBorder="1" applyAlignment="1">
      <alignment horizontal="center" vertical="center"/>
    </xf>
    <xf numFmtId="0" fontId="21" fillId="5" borderId="24" xfId="0" applyFont="1" applyFill="1" applyBorder="1" applyAlignment="1">
      <alignment horizontal="center" vertical="center"/>
    </xf>
    <xf numFmtId="0" fontId="19" fillId="8" borderId="20" xfId="0" applyFont="1" applyFill="1" applyBorder="1" applyAlignment="1" applyProtection="1">
      <alignment horizontal="center" vertical="center"/>
      <protection locked="0"/>
    </xf>
    <xf numFmtId="0" fontId="14" fillId="0" borderId="33" xfId="0" applyFont="1" applyBorder="1" applyAlignment="1">
      <alignment horizontal="center" vertical="center"/>
    </xf>
    <xf numFmtId="0" fontId="19" fillId="0" borderId="51" xfId="0" applyFont="1" applyBorder="1" applyAlignment="1" applyProtection="1">
      <alignment horizontal="center" vertical="center"/>
      <protection locked="0"/>
    </xf>
    <xf numFmtId="0" fontId="13" fillId="0" borderId="46" xfId="0" applyFont="1" applyBorder="1" applyAlignment="1">
      <alignment horizontal="center" vertical="center"/>
    </xf>
    <xf numFmtId="176" fontId="22" fillId="0" borderId="13" xfId="0" applyNumberFormat="1" applyFont="1" applyBorder="1">
      <alignment vertical="center"/>
    </xf>
    <xf numFmtId="0" fontId="13" fillId="5" borderId="12" xfId="0" applyFont="1" applyFill="1" applyBorder="1" applyAlignment="1">
      <alignment horizontal="center" vertical="center"/>
    </xf>
    <xf numFmtId="0" fontId="36" fillId="0" borderId="0" xfId="0" applyFont="1" applyAlignment="1" applyProtection="1">
      <alignment horizontal="center" vertical="center"/>
      <protection locked="0"/>
    </xf>
    <xf numFmtId="0" fontId="37" fillId="0" borderId="0" xfId="0" applyFont="1" applyProtection="1">
      <alignment vertical="center"/>
      <protection locked="0"/>
    </xf>
    <xf numFmtId="0" fontId="38" fillId="0" borderId="0" xfId="0" applyFont="1" applyProtection="1">
      <alignment vertical="center"/>
      <protection locked="0"/>
    </xf>
    <xf numFmtId="0" fontId="36" fillId="0" borderId="0" xfId="0" applyFont="1" applyProtection="1">
      <alignment vertical="center"/>
      <protection locked="0"/>
    </xf>
    <xf numFmtId="9" fontId="36" fillId="0" borderId="0" xfId="1" applyFont="1" applyAlignment="1" applyProtection="1">
      <alignment vertical="center"/>
      <protection locked="0"/>
    </xf>
    <xf numFmtId="9" fontId="37" fillId="0" borderId="0" xfId="1" applyFont="1" applyAlignment="1" applyProtection="1">
      <alignment vertical="center"/>
      <protection locked="0"/>
    </xf>
    <xf numFmtId="0" fontId="38" fillId="0" borderId="0" xfId="0" applyFont="1" applyAlignment="1" applyProtection="1">
      <alignment horizontal="center" vertical="center"/>
      <protection locked="0"/>
    </xf>
    <xf numFmtId="0" fontId="38" fillId="0" borderId="0" xfId="0" applyFont="1" applyAlignment="1" applyProtection="1">
      <alignment horizontal="left" vertical="center"/>
      <protection locked="0"/>
    </xf>
    <xf numFmtId="0" fontId="39" fillId="0" borderId="0" xfId="0" applyFont="1" applyAlignment="1" applyProtection="1">
      <alignment horizontal="left" vertical="center"/>
      <protection locked="0"/>
    </xf>
    <xf numFmtId="0" fontId="40" fillId="0" borderId="0" xfId="0" applyFont="1" applyAlignment="1" applyProtection="1">
      <alignment horizontal="center" vertical="center"/>
      <protection locked="0"/>
    </xf>
    <xf numFmtId="0" fontId="40" fillId="0" borderId="84" xfId="0" applyFont="1" applyBorder="1" applyAlignment="1" applyProtection="1">
      <alignment vertical="center" shrinkToFit="1"/>
      <protection locked="0"/>
    </xf>
    <xf numFmtId="0" fontId="38" fillId="0" borderId="0" xfId="0" applyFont="1" applyAlignment="1" applyProtection="1">
      <alignment vertical="center" wrapText="1"/>
      <protection locked="0"/>
    </xf>
    <xf numFmtId="0" fontId="39" fillId="0" borderId="0" xfId="0" applyFont="1" applyProtection="1">
      <alignment vertical="center"/>
      <protection locked="0"/>
    </xf>
    <xf numFmtId="0" fontId="42" fillId="0" borderId="0" xfId="0" applyFont="1" applyAlignment="1" applyProtection="1">
      <alignment horizontal="left" vertical="center" shrinkToFit="1"/>
      <protection locked="0"/>
    </xf>
    <xf numFmtId="0" fontId="38" fillId="0" borderId="0" xfId="0" applyFont="1" applyAlignment="1" applyProtection="1">
      <alignment horizontal="right" vertical="center"/>
      <protection locked="0"/>
    </xf>
    <xf numFmtId="0" fontId="38" fillId="0" borderId="0" xfId="0" applyFont="1" applyAlignment="1" applyProtection="1">
      <alignment horizontal="left" vertical="center" wrapText="1"/>
      <protection locked="0"/>
    </xf>
    <xf numFmtId="0" fontId="40" fillId="0" borderId="0" xfId="0" applyFont="1" applyAlignment="1" applyProtection="1">
      <alignment horizontal="left" vertical="center" wrapText="1"/>
      <protection locked="0"/>
    </xf>
    <xf numFmtId="0" fontId="43" fillId="0" borderId="0" xfId="0" applyFont="1" applyAlignment="1" applyProtection="1">
      <alignment vertical="top"/>
      <protection locked="0"/>
    </xf>
    <xf numFmtId="0" fontId="38" fillId="0" borderId="11" xfId="0" applyFont="1" applyBorder="1" applyProtection="1">
      <alignment vertical="center"/>
      <protection locked="0"/>
    </xf>
    <xf numFmtId="0" fontId="38" fillId="0" borderId="7" xfId="0" applyFont="1" applyBorder="1" applyProtection="1">
      <alignment vertical="center"/>
      <protection locked="0"/>
    </xf>
    <xf numFmtId="0" fontId="38" fillId="0" borderId="58" xfId="0" applyFont="1" applyBorder="1" applyProtection="1">
      <alignment vertical="center"/>
      <protection locked="0"/>
    </xf>
    <xf numFmtId="0" fontId="38" fillId="0" borderId="58" xfId="0" applyFont="1" applyBorder="1" applyAlignment="1" applyProtection="1">
      <alignment horizontal="center" vertical="center"/>
      <protection locked="0"/>
    </xf>
    <xf numFmtId="0" fontId="38" fillId="0" borderId="8" xfId="0" applyFont="1" applyBorder="1" applyProtection="1">
      <alignment vertical="center"/>
      <protection locked="0"/>
    </xf>
    <xf numFmtId="0" fontId="38" fillId="0" borderId="72" xfId="0" applyFont="1" applyBorder="1" applyProtection="1">
      <alignment vertical="center"/>
      <protection locked="0"/>
    </xf>
    <xf numFmtId="0" fontId="38" fillId="0" borderId="85" xfId="0" applyFont="1" applyBorder="1" applyProtection="1">
      <alignment vertical="center"/>
      <protection locked="0"/>
    </xf>
    <xf numFmtId="0" fontId="38" fillId="0" borderId="86" xfId="0" applyFont="1" applyBorder="1" applyProtection="1">
      <alignment vertical="center"/>
      <protection locked="0"/>
    </xf>
    <xf numFmtId="0" fontId="38" fillId="0" borderId="86" xfId="0" applyFont="1" applyBorder="1" applyAlignment="1" applyProtection="1">
      <alignment horizontal="center" vertical="center"/>
      <protection locked="0"/>
    </xf>
    <xf numFmtId="0" fontId="38" fillId="0" borderId="87" xfId="0" applyFont="1" applyBorder="1" applyProtection="1">
      <alignment vertical="center"/>
      <protection locked="0"/>
    </xf>
    <xf numFmtId="0" fontId="41" fillId="0" borderId="85" xfId="0" applyFont="1" applyBorder="1" applyProtection="1">
      <alignment vertical="center"/>
      <protection locked="0"/>
    </xf>
    <xf numFmtId="0" fontId="41" fillId="0" borderId="86" xfId="0" applyFont="1" applyBorder="1" applyProtection="1">
      <alignment vertical="center"/>
      <protection locked="0"/>
    </xf>
    <xf numFmtId="0" fontId="41" fillId="0" borderId="86" xfId="0" applyFont="1" applyBorder="1" applyAlignment="1" applyProtection="1">
      <alignment horizontal="center" vertical="center"/>
      <protection locked="0"/>
    </xf>
    <xf numFmtId="0" fontId="38" fillId="0" borderId="86" xfId="0" applyFont="1" applyBorder="1" applyAlignment="1" applyProtection="1">
      <alignment horizontal="left" vertical="center"/>
      <protection locked="0"/>
    </xf>
    <xf numFmtId="0" fontId="38" fillId="0" borderId="10" xfId="0" applyFont="1" applyBorder="1" applyProtection="1">
      <alignment vertical="center"/>
      <protection locked="0"/>
    </xf>
    <xf numFmtId="0" fontId="38" fillId="0" borderId="4" xfId="0" applyFont="1" applyBorder="1" applyProtection="1">
      <alignment vertical="center"/>
      <protection locked="0"/>
    </xf>
    <xf numFmtId="0" fontId="38" fillId="0" borderId="4" xfId="0" applyFont="1" applyBorder="1" applyAlignment="1" applyProtection="1">
      <alignment horizontal="center" vertical="center"/>
      <protection locked="0"/>
    </xf>
    <xf numFmtId="0" fontId="38" fillId="0" borderId="6" xfId="0" applyFont="1" applyBorder="1" applyProtection="1">
      <alignment vertical="center"/>
      <protection locked="0"/>
    </xf>
    <xf numFmtId="0" fontId="40" fillId="0" borderId="0" xfId="0" applyFont="1" applyProtection="1">
      <alignment vertical="center"/>
      <protection locked="0"/>
    </xf>
    <xf numFmtId="0" fontId="38" fillId="0" borderId="0" xfId="0" applyFont="1" applyAlignment="1" applyProtection="1">
      <alignment horizontal="center" vertical="top"/>
      <protection locked="0"/>
    </xf>
    <xf numFmtId="0" fontId="40" fillId="0" borderId="0" xfId="0" applyFont="1" applyAlignment="1" applyProtection="1">
      <alignment vertical="top"/>
      <protection locked="0"/>
    </xf>
    <xf numFmtId="0" fontId="41" fillId="0" borderId="3" xfId="0" applyFont="1" applyBorder="1" applyAlignment="1" applyProtection="1">
      <alignment horizontal="center" vertical="center"/>
      <protection locked="0"/>
    </xf>
    <xf numFmtId="0" fontId="41" fillId="0" borderId="0" xfId="0" applyFont="1" applyAlignment="1" applyProtection="1">
      <alignment horizontal="center" vertical="center"/>
      <protection locked="0"/>
    </xf>
    <xf numFmtId="0" fontId="38" fillId="0" borderId="0" xfId="0" applyFont="1">
      <alignment vertical="center"/>
    </xf>
    <xf numFmtId="0" fontId="3" fillId="0" borderId="0" xfId="0" applyFont="1" applyAlignment="1" applyProtection="1">
      <alignment vertical="center" wrapText="1"/>
      <protection locked="0"/>
    </xf>
    <xf numFmtId="0" fontId="44" fillId="0" borderId="0" xfId="0" applyFont="1">
      <alignment vertical="center"/>
    </xf>
    <xf numFmtId="0" fontId="45" fillId="0" borderId="0" xfId="0" applyFont="1">
      <alignment vertical="center"/>
    </xf>
    <xf numFmtId="0" fontId="45" fillId="0" borderId="0" xfId="0" applyFont="1" applyAlignment="1">
      <alignment horizontal="center" vertical="center"/>
    </xf>
    <xf numFmtId="177" fontId="45" fillId="0" borderId="0" xfId="0" applyNumberFormat="1" applyFont="1">
      <alignment vertical="center"/>
    </xf>
    <xf numFmtId="179" fontId="45" fillId="0" borderId="0" xfId="0" applyNumberFormat="1" applyFont="1">
      <alignment vertical="center"/>
    </xf>
    <xf numFmtId="0" fontId="46" fillId="0" borderId="0" xfId="0" applyFont="1">
      <alignment vertical="center"/>
    </xf>
    <xf numFmtId="0" fontId="46" fillId="0" borderId="4" xfId="0" applyFont="1" applyBorder="1" applyAlignment="1">
      <alignment horizontal="center" vertical="center"/>
    </xf>
    <xf numFmtId="0" fontId="46" fillId="0" borderId="0" xfId="0" applyFont="1" applyAlignment="1">
      <alignment horizontal="center" vertical="center"/>
    </xf>
    <xf numFmtId="0" fontId="48" fillId="0" borderId="0" xfId="0" applyFont="1" applyAlignment="1">
      <alignment horizontal="center" vertical="center" wrapText="1"/>
    </xf>
    <xf numFmtId="0" fontId="48" fillId="0" borderId="0" xfId="0" applyFont="1" applyAlignment="1">
      <alignment horizontal="left" vertical="center"/>
    </xf>
    <xf numFmtId="9" fontId="36" fillId="0" borderId="0" xfId="1" applyFont="1" applyBorder="1" applyAlignment="1" applyProtection="1">
      <alignment vertical="center"/>
      <protection locked="0"/>
    </xf>
    <xf numFmtId="0" fontId="45" fillId="3" borderId="12" xfId="0" applyFont="1" applyFill="1" applyBorder="1" applyProtection="1">
      <alignment vertical="center"/>
      <protection locked="0"/>
    </xf>
    <xf numFmtId="0" fontId="45" fillId="3" borderId="1" xfId="0" applyFont="1" applyFill="1" applyBorder="1" applyProtection="1">
      <alignment vertical="center"/>
      <protection locked="0"/>
    </xf>
    <xf numFmtId="0" fontId="48" fillId="0" borderId="0" xfId="0" applyFont="1" applyAlignment="1" applyProtection="1">
      <alignment horizontal="left" vertical="center"/>
      <protection locked="0"/>
    </xf>
    <xf numFmtId="176" fontId="45" fillId="0" borderId="0" xfId="0" applyNumberFormat="1" applyFont="1" applyProtection="1">
      <alignment vertical="center"/>
      <protection locked="0"/>
    </xf>
    <xf numFmtId="0" fontId="45" fillId="0" borderId="0" xfId="0" applyFont="1" applyAlignment="1" applyProtection="1">
      <alignment horizontal="center" vertical="center"/>
      <protection locked="0"/>
    </xf>
    <xf numFmtId="176" fontId="48" fillId="0" borderId="0" xfId="0" applyNumberFormat="1" applyFont="1" applyProtection="1">
      <alignment vertical="center"/>
      <protection locked="0"/>
    </xf>
    <xf numFmtId="0" fontId="48" fillId="0" borderId="0" xfId="0" applyFont="1" applyProtection="1">
      <alignment vertical="center"/>
      <protection locked="0"/>
    </xf>
    <xf numFmtId="0" fontId="45" fillId="0" borderId="0" xfId="0" applyFont="1" applyProtection="1">
      <alignment vertical="center"/>
      <protection locked="0"/>
    </xf>
    <xf numFmtId="177" fontId="45" fillId="0" borderId="0" xfId="0" applyNumberFormat="1" applyFont="1" applyProtection="1">
      <alignment vertical="center"/>
      <protection locked="0"/>
    </xf>
    <xf numFmtId="179" fontId="45" fillId="0" borderId="0" xfId="0" applyNumberFormat="1" applyFont="1" applyProtection="1">
      <alignment vertical="center"/>
      <protection locked="0"/>
    </xf>
    <xf numFmtId="0" fontId="44" fillId="0" borderId="0" xfId="0" applyFont="1" applyProtection="1">
      <alignment vertical="center"/>
      <protection locked="0"/>
    </xf>
    <xf numFmtId="0" fontId="7" fillId="0" borderId="0" xfId="0" applyFont="1" applyProtection="1">
      <alignment vertical="center"/>
      <protection locked="0"/>
    </xf>
    <xf numFmtId="179" fontId="7" fillId="0" borderId="0" xfId="0" applyNumberFormat="1" applyFont="1" applyProtection="1">
      <alignment vertical="center"/>
      <protection locked="0"/>
    </xf>
    <xf numFmtId="0" fontId="46" fillId="0" borderId="0" xfId="0" applyFont="1" applyProtection="1">
      <alignment vertical="center"/>
      <protection locked="0"/>
    </xf>
    <xf numFmtId="0" fontId="46" fillId="0" borderId="4" xfId="0" applyFont="1" applyBorder="1" applyAlignment="1" applyProtection="1">
      <alignment horizontal="center" vertical="center"/>
      <protection locked="0"/>
    </xf>
    <xf numFmtId="0" fontId="46" fillId="0" borderId="0" xfId="0" applyFont="1" applyAlignment="1" applyProtection="1">
      <alignment horizontal="center" vertical="center"/>
      <protection locked="0"/>
    </xf>
    <xf numFmtId="0" fontId="8" fillId="0" borderId="12" xfId="0" applyFont="1" applyBorder="1" applyAlignment="1" applyProtection="1">
      <alignment horizontal="center" vertical="center" wrapText="1"/>
      <protection locked="0"/>
    </xf>
    <xf numFmtId="177" fontId="8" fillId="0" borderId="12" xfId="0" applyNumberFormat="1" applyFont="1" applyBorder="1" applyAlignment="1" applyProtection="1">
      <alignment horizontal="center" vertical="center" wrapText="1"/>
      <protection locked="0"/>
    </xf>
    <xf numFmtId="0" fontId="8" fillId="0" borderId="1" xfId="0" applyFont="1" applyBorder="1" applyAlignment="1" applyProtection="1">
      <alignment horizontal="center" vertical="center" wrapText="1"/>
      <protection locked="0"/>
    </xf>
    <xf numFmtId="179" fontId="8" fillId="0" borderId="18" xfId="0" applyNumberFormat="1" applyFont="1" applyBorder="1" applyAlignment="1" applyProtection="1">
      <alignment horizontal="center" vertical="center" wrapText="1"/>
      <protection locked="0"/>
    </xf>
    <xf numFmtId="0" fontId="8" fillId="0" borderId="0" xfId="0" applyFont="1" applyAlignment="1" applyProtection="1">
      <alignment horizontal="center" vertical="center" wrapText="1"/>
      <protection locked="0"/>
    </xf>
    <xf numFmtId="0" fontId="7" fillId="0" borderId="62" xfId="0" applyFont="1" applyBorder="1" applyAlignment="1" applyProtection="1">
      <alignment horizontal="center" vertical="center"/>
      <protection locked="0"/>
    </xf>
    <xf numFmtId="0" fontId="7" fillId="0" borderId="64" xfId="0" applyFont="1" applyBorder="1" applyAlignment="1" applyProtection="1">
      <alignment horizontal="center" vertical="center"/>
      <protection locked="0"/>
    </xf>
    <xf numFmtId="0" fontId="11" fillId="0" borderId="0" xfId="0" applyFont="1" applyProtection="1">
      <alignment vertical="center"/>
      <protection locked="0"/>
    </xf>
    <xf numFmtId="179" fontId="11" fillId="0" borderId="0" xfId="0" applyNumberFormat="1" applyFont="1" applyProtection="1">
      <alignment vertical="center"/>
      <protection locked="0"/>
    </xf>
    <xf numFmtId="0" fontId="11" fillId="2" borderId="0" xfId="0" applyFont="1" applyFill="1" applyProtection="1">
      <alignment vertical="center"/>
      <protection locked="0"/>
    </xf>
    <xf numFmtId="0" fontId="7" fillId="0" borderId="0" xfId="0" applyFont="1" applyAlignment="1" applyProtection="1">
      <alignment horizontal="center" vertical="center"/>
      <protection locked="0"/>
    </xf>
    <xf numFmtId="0" fontId="8" fillId="0" borderId="0" xfId="0" applyFont="1" applyAlignment="1" applyProtection="1">
      <alignment horizontal="left" vertical="center"/>
      <protection locked="0"/>
    </xf>
    <xf numFmtId="177" fontId="7" fillId="0" borderId="0" xfId="0" applyNumberFormat="1" applyFont="1" applyProtection="1">
      <alignment vertical="center"/>
      <protection locked="0"/>
    </xf>
    <xf numFmtId="0" fontId="35" fillId="0" borderId="0" xfId="0" applyFont="1" applyAlignment="1" applyProtection="1">
      <alignment horizontal="left" vertical="center" indent="1"/>
      <protection locked="0"/>
    </xf>
    <xf numFmtId="176" fontId="7" fillId="0" borderId="62" xfId="0" applyNumberFormat="1" applyFont="1" applyBorder="1">
      <alignment vertical="center"/>
    </xf>
    <xf numFmtId="176" fontId="7" fillId="0" borderId="64" xfId="0" applyNumberFormat="1" applyFont="1" applyBorder="1">
      <alignment vertical="center"/>
    </xf>
    <xf numFmtId="176" fontId="7" fillId="0" borderId="13" xfId="0" applyNumberFormat="1" applyFont="1" applyBorder="1">
      <alignment vertical="center"/>
    </xf>
    <xf numFmtId="176" fontId="7" fillId="0" borderId="65" xfId="0" applyNumberFormat="1" applyFont="1" applyBorder="1">
      <alignment vertical="center"/>
    </xf>
    <xf numFmtId="176" fontId="7" fillId="0" borderId="67" xfId="0" applyNumberFormat="1" applyFont="1" applyBorder="1">
      <alignment vertical="center"/>
    </xf>
    <xf numFmtId="176" fontId="7" fillId="0" borderId="11" xfId="0" applyNumberFormat="1" applyFont="1" applyBorder="1">
      <alignment vertical="center"/>
    </xf>
    <xf numFmtId="176" fontId="7" fillId="0" borderId="52" xfId="0" applyNumberFormat="1" applyFont="1" applyBorder="1">
      <alignment vertical="center"/>
    </xf>
    <xf numFmtId="176" fontId="7" fillId="0" borderId="32" xfId="0" applyNumberFormat="1" applyFont="1" applyBorder="1">
      <alignment vertical="center"/>
    </xf>
    <xf numFmtId="176" fontId="7" fillId="0" borderId="88" xfId="0" applyNumberFormat="1" applyFont="1" applyBorder="1">
      <alignment vertical="center"/>
    </xf>
    <xf numFmtId="176" fontId="7" fillId="0" borderId="66" xfId="0" applyNumberFormat="1" applyFont="1" applyBorder="1">
      <alignment vertical="center"/>
    </xf>
    <xf numFmtId="176" fontId="7" fillId="0" borderId="63" xfId="0" applyNumberFormat="1" applyFont="1" applyBorder="1">
      <alignment vertical="center"/>
    </xf>
    <xf numFmtId="176" fontId="7" fillId="0" borderId="10" xfId="0" applyNumberFormat="1" applyFont="1" applyBorder="1">
      <alignment vertical="center"/>
    </xf>
    <xf numFmtId="0" fontId="3" fillId="0" borderId="7" xfId="0" applyFont="1" applyBorder="1" applyAlignment="1" applyProtection="1">
      <alignment vertical="center" wrapText="1"/>
      <protection locked="0"/>
    </xf>
    <xf numFmtId="0" fontId="3" fillId="0" borderId="9" xfId="0" applyFont="1" applyBorder="1" applyAlignment="1" applyProtection="1">
      <alignment vertical="center" wrapText="1"/>
      <protection locked="0"/>
    </xf>
    <xf numFmtId="0" fontId="3" fillId="0" borderId="4" xfId="0" applyFont="1" applyBorder="1" applyAlignment="1" applyProtection="1">
      <alignment vertical="center" wrapText="1"/>
      <protection locked="0"/>
    </xf>
    <xf numFmtId="0" fontId="3" fillId="0" borderId="6" xfId="0" applyFont="1" applyBorder="1" applyAlignment="1" applyProtection="1">
      <alignment vertical="center" wrapText="1"/>
      <protection locked="0"/>
    </xf>
    <xf numFmtId="0" fontId="7" fillId="0" borderId="65" xfId="0" applyFont="1" applyBorder="1" applyAlignment="1" applyProtection="1">
      <alignment horizontal="center" vertical="center"/>
      <protection locked="0"/>
    </xf>
    <xf numFmtId="0" fontId="7" fillId="0" borderId="82" xfId="0" applyFont="1" applyBorder="1" applyAlignment="1" applyProtection="1">
      <alignment horizontal="center" vertical="center"/>
      <protection locked="0"/>
    </xf>
    <xf numFmtId="0" fontId="8" fillId="0" borderId="0" xfId="0" applyFont="1" applyProtection="1">
      <alignment vertical="center"/>
      <protection locked="0"/>
    </xf>
    <xf numFmtId="176" fontId="7" fillId="0" borderId="82" xfId="0" applyNumberFormat="1" applyFont="1" applyBorder="1">
      <alignment vertical="center"/>
    </xf>
    <xf numFmtId="176" fontId="7" fillId="0" borderId="74" xfId="0" applyNumberFormat="1" applyFont="1" applyBorder="1">
      <alignment vertical="center"/>
    </xf>
    <xf numFmtId="176" fontId="7" fillId="0" borderId="57" xfId="0" applyNumberFormat="1" applyFont="1" applyBorder="1">
      <alignment vertical="center"/>
    </xf>
    <xf numFmtId="176" fontId="7" fillId="0" borderId="89" xfId="0" applyNumberFormat="1" applyFont="1" applyBorder="1">
      <alignment vertical="center"/>
    </xf>
    <xf numFmtId="176" fontId="7" fillId="0" borderId="75" xfId="0" applyNumberFormat="1" applyFont="1" applyBorder="1">
      <alignment vertical="center"/>
    </xf>
    <xf numFmtId="176" fontId="7" fillId="0" borderId="76" xfId="0" applyNumberFormat="1" applyFont="1" applyBorder="1">
      <alignment vertical="center"/>
    </xf>
    <xf numFmtId="176" fontId="7" fillId="0" borderId="73" xfId="0" applyNumberFormat="1" applyFont="1" applyBorder="1">
      <alignment vertical="center"/>
    </xf>
    <xf numFmtId="176" fontId="7" fillId="0" borderId="90" xfId="0" applyNumberFormat="1" applyFont="1" applyBorder="1">
      <alignment vertical="center"/>
    </xf>
    <xf numFmtId="176" fontId="7" fillId="0" borderId="77" xfId="0" applyNumberFormat="1" applyFont="1" applyBorder="1">
      <alignment vertical="center"/>
    </xf>
    <xf numFmtId="176" fontId="7" fillId="0" borderId="72" xfId="0" applyNumberFormat="1" applyFont="1" applyBorder="1">
      <alignment vertical="center"/>
    </xf>
    <xf numFmtId="176" fontId="7" fillId="0" borderId="61" xfId="0" applyNumberFormat="1" applyFont="1" applyBorder="1">
      <alignment vertical="center"/>
    </xf>
    <xf numFmtId="176" fontId="7" fillId="0" borderId="70" xfId="0" applyNumberFormat="1" applyFont="1" applyBorder="1">
      <alignment vertical="center"/>
    </xf>
    <xf numFmtId="0" fontId="3" fillId="0" borderId="8" xfId="0" applyFont="1" applyBorder="1" applyAlignment="1" applyProtection="1">
      <alignment vertical="center" wrapText="1"/>
      <protection locked="0"/>
    </xf>
    <xf numFmtId="0" fontId="40" fillId="0" borderId="91" xfId="0" applyFont="1" applyBorder="1" applyAlignment="1" applyProtection="1">
      <alignment vertical="center" shrinkToFit="1"/>
      <protection locked="0"/>
    </xf>
    <xf numFmtId="0" fontId="38" fillId="0" borderId="71" xfId="0" applyFont="1" applyBorder="1" applyProtection="1">
      <alignment vertical="center"/>
      <protection locked="0"/>
    </xf>
    <xf numFmtId="0" fontId="40" fillId="0" borderId="42" xfId="0" applyFont="1" applyBorder="1" applyAlignment="1" applyProtection="1">
      <alignment vertical="center" shrinkToFit="1"/>
      <protection locked="0"/>
    </xf>
    <xf numFmtId="0" fontId="40" fillId="0" borderId="71" xfId="0" applyFont="1" applyBorder="1" applyAlignment="1" applyProtection="1">
      <alignment vertical="center" shrinkToFit="1"/>
      <protection locked="0"/>
    </xf>
    <xf numFmtId="0" fontId="40" fillId="0" borderId="102" xfId="0" applyFont="1" applyBorder="1" applyAlignment="1" applyProtection="1">
      <alignment vertical="center" shrinkToFit="1"/>
      <protection locked="0"/>
    </xf>
    <xf numFmtId="0" fontId="40" fillId="0" borderId="103" xfId="0" applyFont="1" applyBorder="1" applyAlignment="1" applyProtection="1">
      <alignment vertical="center" shrinkToFit="1"/>
      <protection locked="0"/>
    </xf>
    <xf numFmtId="0" fontId="47" fillId="0" borderId="0" xfId="0" applyFont="1">
      <alignment vertical="center"/>
    </xf>
    <xf numFmtId="0" fontId="50" fillId="0" borderId="0" xfId="0" applyFont="1">
      <alignment vertical="center"/>
    </xf>
    <xf numFmtId="0" fontId="7" fillId="0" borderId="0" xfId="0" applyFont="1">
      <alignment vertical="center"/>
    </xf>
    <xf numFmtId="0" fontId="6" fillId="0" borderId="4" xfId="0" applyFont="1" applyBorder="1">
      <alignment vertical="center"/>
    </xf>
    <xf numFmtId="0" fontId="47" fillId="0" borderId="0" xfId="0" applyFont="1" applyProtection="1">
      <alignment vertical="center"/>
      <protection locked="0"/>
    </xf>
    <xf numFmtId="0" fontId="6" fillId="0" borderId="0" xfId="0" applyFont="1" applyAlignment="1">
      <alignment horizontal="center" vertical="center"/>
    </xf>
    <xf numFmtId="183" fontId="6" fillId="0" borderId="1" xfId="0" applyNumberFormat="1" applyFont="1" applyBorder="1" applyAlignment="1">
      <alignment horizontal="center" vertical="center"/>
    </xf>
    <xf numFmtId="184" fontId="6" fillId="0" borderId="104" xfId="0" applyNumberFormat="1" applyFont="1" applyBorder="1">
      <alignment vertical="center"/>
    </xf>
    <xf numFmtId="0" fontId="31" fillId="0" borderId="0" xfId="0" applyFont="1" applyAlignment="1">
      <alignment horizontal="right" vertical="center"/>
    </xf>
    <xf numFmtId="0" fontId="31" fillId="0" borderId="0" xfId="0" applyFont="1" applyAlignment="1">
      <alignment horizontal="left" vertical="center"/>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0" xfId="0" applyFont="1">
      <alignment vertical="center"/>
    </xf>
    <xf numFmtId="0" fontId="6" fillId="0" borderId="0" xfId="0" applyFont="1" applyAlignment="1">
      <alignment vertical="center" wrapText="1"/>
    </xf>
    <xf numFmtId="0" fontId="6" fillId="0" borderId="0" xfId="0" applyFont="1" applyAlignment="1">
      <alignment horizontal="left" vertical="center"/>
    </xf>
    <xf numFmtId="0" fontId="6" fillId="0" borderId="0" xfId="0" applyFont="1" applyAlignment="1">
      <alignment horizontal="left" vertical="center" wrapText="1"/>
    </xf>
    <xf numFmtId="183" fontId="6" fillId="0" borderId="0" xfId="0" applyNumberFormat="1" applyFont="1" applyAlignment="1">
      <alignment horizontal="center" vertical="center"/>
    </xf>
    <xf numFmtId="0" fontId="52" fillId="0" borderId="0" xfId="0" applyFont="1" applyAlignment="1">
      <alignment horizontal="left" vertical="center"/>
    </xf>
    <xf numFmtId="0" fontId="6" fillId="0" borderId="3" xfId="0" applyFont="1" applyBorder="1">
      <alignment vertical="center"/>
    </xf>
    <xf numFmtId="0" fontId="51" fillId="0" borderId="0" xfId="0" applyFont="1">
      <alignment vertical="center"/>
    </xf>
    <xf numFmtId="0" fontId="54" fillId="0" borderId="0" xfId="0" applyFont="1" applyAlignment="1">
      <alignment horizontal="center" vertical="center"/>
    </xf>
    <xf numFmtId="0" fontId="33" fillId="0" borderId="0" xfId="0" applyFont="1" applyAlignment="1">
      <alignment horizontal="right" vertical="center"/>
    </xf>
    <xf numFmtId="0" fontId="53" fillId="0" borderId="0" xfId="0" applyFont="1" applyAlignment="1">
      <alignment horizontal="left" vertical="center"/>
    </xf>
    <xf numFmtId="0" fontId="50" fillId="3" borderId="4" xfId="0" applyFont="1" applyFill="1" applyBorder="1" applyAlignment="1" applyProtection="1">
      <alignment horizontal="center" vertical="center"/>
      <protection locked="0"/>
    </xf>
    <xf numFmtId="0" fontId="45" fillId="0" borderId="12" xfId="0" applyFont="1" applyBorder="1" applyAlignment="1">
      <alignment horizontal="center" vertical="center"/>
    </xf>
    <xf numFmtId="0" fontId="48" fillId="0" borderId="12" xfId="0" applyFont="1" applyBorder="1" applyAlignment="1">
      <alignment horizontal="center" vertical="center" wrapText="1"/>
    </xf>
    <xf numFmtId="177" fontId="48" fillId="0" borderId="12" xfId="0" applyNumberFormat="1" applyFont="1" applyBorder="1" applyAlignment="1">
      <alignment horizontal="center" vertical="center" wrapText="1"/>
    </xf>
    <xf numFmtId="0" fontId="48" fillId="0" borderId="1" xfId="0" applyFont="1" applyBorder="1" applyAlignment="1">
      <alignment horizontal="center" vertical="center" wrapText="1"/>
    </xf>
    <xf numFmtId="179" fontId="48" fillId="0" borderId="18" xfId="0" applyNumberFormat="1" applyFont="1" applyBorder="1" applyAlignment="1">
      <alignment horizontal="center" vertical="center" wrapText="1"/>
    </xf>
    <xf numFmtId="176" fontId="7" fillId="0" borderId="12" xfId="0" applyNumberFormat="1" applyFont="1" applyBorder="1">
      <alignment vertical="center"/>
    </xf>
    <xf numFmtId="176" fontId="45" fillId="0" borderId="12" xfId="0" applyNumberFormat="1" applyFont="1" applyBorder="1">
      <alignment vertical="center"/>
    </xf>
    <xf numFmtId="0" fontId="45" fillId="0" borderId="17" xfId="0" applyFont="1" applyBorder="1" applyAlignment="1">
      <alignment horizontal="center" vertical="center"/>
    </xf>
    <xf numFmtId="12" fontId="45" fillId="0" borderId="12" xfId="0" applyNumberFormat="1" applyFont="1" applyBorder="1" applyAlignment="1">
      <alignment horizontal="center" vertical="center"/>
    </xf>
    <xf numFmtId="178" fontId="45" fillId="0" borderId="12" xfId="0" applyNumberFormat="1" applyFont="1" applyBorder="1" applyAlignment="1">
      <alignment horizontal="center" vertical="center"/>
    </xf>
    <xf numFmtId="176" fontId="7" fillId="0" borderId="1" xfId="0" applyNumberFormat="1" applyFont="1" applyBorder="1">
      <alignment vertical="center"/>
    </xf>
    <xf numFmtId="179" fontId="7" fillId="0" borderId="1" xfId="0" applyNumberFormat="1" applyFont="1" applyBorder="1">
      <alignment vertical="center"/>
    </xf>
    <xf numFmtId="176" fontId="7" fillId="0" borderId="19" xfId="0" applyNumberFormat="1" applyFont="1" applyBorder="1">
      <alignment vertical="center"/>
    </xf>
    <xf numFmtId="176" fontId="45" fillId="0" borderId="1" xfId="0" applyNumberFormat="1" applyFont="1" applyBorder="1">
      <alignment vertical="center"/>
    </xf>
    <xf numFmtId="176" fontId="48" fillId="0" borderId="20" xfId="0" applyNumberFormat="1" applyFont="1" applyBorder="1">
      <alignment vertical="center"/>
    </xf>
    <xf numFmtId="176" fontId="45" fillId="0" borderId="0" xfId="0" applyNumberFormat="1" applyFont="1">
      <alignment vertical="center"/>
    </xf>
    <xf numFmtId="176" fontId="48" fillId="0" borderId="0" xfId="0" applyNumberFormat="1" applyFont="1">
      <alignment vertical="center"/>
    </xf>
    <xf numFmtId="0" fontId="48" fillId="0" borderId="0" xfId="0" applyFont="1">
      <alignment vertical="center"/>
    </xf>
    <xf numFmtId="0" fontId="38" fillId="0" borderId="5" xfId="0" applyFont="1" applyBorder="1" applyProtection="1">
      <alignment vertical="center"/>
      <protection locked="0"/>
    </xf>
    <xf numFmtId="0" fontId="45" fillId="0" borderId="12" xfId="0" applyFont="1" applyBorder="1" applyAlignment="1" applyProtection="1">
      <alignment horizontal="center" vertical="center"/>
      <protection locked="0"/>
    </xf>
    <xf numFmtId="0" fontId="59" fillId="3" borderId="1" xfId="0" applyFont="1" applyFill="1" applyBorder="1" applyProtection="1">
      <alignment vertical="center"/>
      <protection locked="0"/>
    </xf>
    <xf numFmtId="0" fontId="59" fillId="3" borderId="12" xfId="0" applyFont="1" applyFill="1" applyBorder="1" applyProtection="1">
      <alignment vertical="center"/>
      <protection locked="0"/>
    </xf>
    <xf numFmtId="179" fontId="48" fillId="0" borderId="18" xfId="0" applyNumberFormat="1" applyFont="1" applyBorder="1" applyAlignment="1" applyProtection="1">
      <alignment horizontal="center" vertical="center" wrapText="1"/>
      <protection locked="0"/>
    </xf>
    <xf numFmtId="0" fontId="48" fillId="0" borderId="1" xfId="0" applyFont="1" applyBorder="1" applyAlignment="1" applyProtection="1">
      <alignment horizontal="center" vertical="center" wrapText="1"/>
      <protection locked="0"/>
    </xf>
    <xf numFmtId="177" fontId="48" fillId="0" borderId="12" xfId="0" applyNumberFormat="1" applyFont="1" applyBorder="1" applyAlignment="1" applyProtection="1">
      <alignment horizontal="center" vertical="center" wrapText="1"/>
      <protection locked="0"/>
    </xf>
    <xf numFmtId="0" fontId="48" fillId="0" borderId="12" xfId="0" applyFont="1" applyBorder="1" applyAlignment="1" applyProtection="1">
      <alignment horizontal="center" vertical="center" wrapText="1"/>
      <protection locked="0"/>
    </xf>
    <xf numFmtId="0" fontId="60" fillId="3" borderId="4" xfId="0" applyFont="1" applyFill="1" applyBorder="1" applyAlignment="1" applyProtection="1">
      <alignment horizontal="center" vertical="center"/>
      <protection locked="0"/>
    </xf>
    <xf numFmtId="0" fontId="62" fillId="0" borderId="27" xfId="0" applyFont="1" applyBorder="1" applyAlignment="1" applyProtection="1">
      <alignment horizontal="center" vertical="center"/>
      <protection locked="0"/>
    </xf>
    <xf numFmtId="0" fontId="62" fillId="0" borderId="50" xfId="0" applyFont="1" applyBorder="1" applyAlignment="1" applyProtection="1">
      <alignment horizontal="center" vertical="center"/>
      <protection locked="0"/>
    </xf>
    <xf numFmtId="0" fontId="62" fillId="5" borderId="12" xfId="0" applyFont="1" applyFill="1" applyBorder="1" applyAlignment="1" applyProtection="1">
      <alignment horizontal="center" vertical="center"/>
      <protection locked="0"/>
    </xf>
    <xf numFmtId="0" fontId="62" fillId="4" borderId="3" xfId="0" applyFont="1" applyFill="1" applyBorder="1" applyAlignment="1" applyProtection="1">
      <alignment horizontal="center" vertical="center"/>
      <protection locked="0"/>
    </xf>
    <xf numFmtId="0" fontId="62" fillId="0" borderId="45" xfId="0" applyFont="1" applyBorder="1" applyAlignment="1" applyProtection="1">
      <alignment horizontal="center" vertical="center"/>
      <protection locked="0"/>
    </xf>
    <xf numFmtId="0" fontId="62" fillId="0" borderId="105" xfId="0" applyFont="1" applyBorder="1" applyAlignment="1" applyProtection="1">
      <alignment horizontal="center" vertical="center"/>
      <protection locked="0"/>
    </xf>
    <xf numFmtId="0" fontId="62" fillId="0" borderId="26" xfId="0" applyFont="1" applyBorder="1" applyAlignment="1" applyProtection="1">
      <alignment horizontal="center" vertical="center"/>
      <protection locked="0"/>
    </xf>
    <xf numFmtId="0" fontId="62" fillId="0" borderId="2" xfId="0" applyFont="1" applyBorder="1" applyAlignment="1" applyProtection="1">
      <alignment horizontal="center" vertical="center"/>
      <protection locked="0"/>
    </xf>
    <xf numFmtId="0" fontId="62" fillId="0" borderId="3" xfId="0" applyFont="1" applyBorder="1" applyAlignment="1" applyProtection="1">
      <alignment horizontal="center" vertical="center"/>
      <protection locked="0"/>
    </xf>
    <xf numFmtId="0" fontId="62" fillId="4" borderId="12" xfId="0" applyFont="1" applyFill="1" applyBorder="1" applyAlignment="1" applyProtection="1">
      <alignment horizontal="center" vertical="center"/>
      <protection locked="0"/>
    </xf>
    <xf numFmtId="0" fontId="62" fillId="0" borderId="12" xfId="0" applyFont="1" applyBorder="1" applyAlignment="1" applyProtection="1">
      <alignment horizontal="center" vertical="center"/>
      <protection locked="0"/>
    </xf>
    <xf numFmtId="0" fontId="62" fillId="8" borderId="12" xfId="0" applyFont="1" applyFill="1" applyBorder="1" applyAlignment="1" applyProtection="1">
      <alignment horizontal="center" vertical="center"/>
      <protection locked="0"/>
    </xf>
    <xf numFmtId="0" fontId="62" fillId="8" borderId="3" xfId="0" applyFont="1" applyFill="1" applyBorder="1" applyAlignment="1" applyProtection="1">
      <alignment horizontal="center" vertical="center"/>
      <protection locked="0"/>
    </xf>
    <xf numFmtId="0" fontId="62" fillId="8" borderId="45" xfId="0" applyFont="1" applyFill="1" applyBorder="1" applyAlignment="1" applyProtection="1">
      <alignment horizontal="center" vertical="center"/>
      <protection locked="0"/>
    </xf>
    <xf numFmtId="0" fontId="62" fillId="5" borderId="1" xfId="0" applyFont="1" applyFill="1" applyBorder="1" applyAlignment="1" applyProtection="1">
      <alignment horizontal="center" vertical="center"/>
      <protection locked="0"/>
    </xf>
    <xf numFmtId="0" fontId="62" fillId="4" borderId="2" xfId="0" applyFont="1" applyFill="1" applyBorder="1" applyAlignment="1" applyProtection="1">
      <alignment horizontal="center" vertical="center"/>
      <protection locked="0"/>
    </xf>
    <xf numFmtId="0" fontId="62" fillId="8" borderId="20" xfId="0" applyFont="1" applyFill="1" applyBorder="1" applyAlignment="1" applyProtection="1">
      <alignment horizontal="center" vertical="center"/>
      <protection locked="0"/>
    </xf>
    <xf numFmtId="0" fontId="62" fillId="8" borderId="27" xfId="0" applyFont="1" applyFill="1" applyBorder="1" applyAlignment="1" applyProtection="1">
      <alignment horizontal="center" vertical="center"/>
      <protection locked="0"/>
    </xf>
    <xf numFmtId="0" fontId="62" fillId="0" borderId="30" xfId="0" applyFont="1" applyBorder="1" applyAlignment="1" applyProtection="1">
      <alignment horizontal="center" vertical="center"/>
      <protection locked="0"/>
    </xf>
    <xf numFmtId="0" fontId="62" fillId="0" borderId="20" xfId="0" applyFont="1" applyBorder="1" applyAlignment="1" applyProtection="1">
      <alignment horizontal="center" vertical="center"/>
      <protection locked="0"/>
    </xf>
    <xf numFmtId="0" fontId="62" fillId="4" borderId="25" xfId="0" applyFont="1" applyFill="1" applyBorder="1" applyAlignment="1" applyProtection="1">
      <alignment horizontal="center" vertical="center"/>
      <protection locked="0"/>
    </xf>
    <xf numFmtId="0" fontId="62" fillId="0" borderId="29" xfId="0" applyFont="1" applyBorder="1" applyAlignment="1" applyProtection="1">
      <alignment horizontal="center" vertical="center"/>
      <protection locked="0"/>
    </xf>
    <xf numFmtId="0" fontId="62" fillId="8" borderId="29" xfId="0" applyFont="1" applyFill="1" applyBorder="1" applyAlignment="1" applyProtection="1">
      <alignment horizontal="center" vertical="center"/>
      <protection locked="0"/>
    </xf>
    <xf numFmtId="0" fontId="62" fillId="8" borderId="30" xfId="0" applyFont="1" applyFill="1" applyBorder="1" applyAlignment="1" applyProtection="1">
      <alignment horizontal="center" vertical="center"/>
      <protection locked="0"/>
    </xf>
    <xf numFmtId="0" fontId="62" fillId="5" borderId="13" xfId="0" applyFont="1" applyFill="1" applyBorder="1" applyAlignment="1" applyProtection="1">
      <alignment horizontal="center" vertical="center"/>
      <protection locked="0"/>
    </xf>
    <xf numFmtId="0" fontId="62" fillId="0" borderId="13" xfId="0" applyFont="1" applyBorder="1" applyAlignment="1" applyProtection="1">
      <alignment horizontal="center" vertical="center"/>
      <protection locked="0"/>
    </xf>
    <xf numFmtId="0" fontId="58" fillId="0" borderId="2" xfId="0" applyFont="1" applyBorder="1" applyAlignment="1">
      <alignment horizontal="center" vertical="center"/>
    </xf>
    <xf numFmtId="0" fontId="6" fillId="0" borderId="2" xfId="0" applyFont="1" applyBorder="1">
      <alignment vertical="center"/>
    </xf>
    <xf numFmtId="184" fontId="58" fillId="0" borderId="104" xfId="0" applyNumberFormat="1" applyFont="1" applyBorder="1">
      <alignment vertical="center"/>
    </xf>
    <xf numFmtId="183" fontId="58" fillId="0" borderId="10" xfId="0" applyNumberFormat="1" applyFont="1" applyBorder="1" applyAlignment="1">
      <alignment horizontal="center" vertical="center"/>
    </xf>
    <xf numFmtId="183" fontId="58" fillId="0" borderId="1" xfId="0" applyNumberFormat="1" applyFont="1" applyBorder="1" applyAlignment="1">
      <alignment horizontal="center" vertical="center"/>
    </xf>
    <xf numFmtId="0" fontId="63" fillId="0" borderId="0" xfId="0" applyFont="1" applyAlignment="1">
      <alignment horizontal="center" vertical="center"/>
    </xf>
    <xf numFmtId="0" fontId="38" fillId="0" borderId="1" xfId="0" applyFont="1" applyBorder="1" applyAlignment="1" applyProtection="1">
      <alignment horizontal="center" vertical="center"/>
      <protection locked="0"/>
    </xf>
    <xf numFmtId="0" fontId="38" fillId="0" borderId="2" xfId="0" applyFont="1" applyBorder="1" applyAlignment="1" applyProtection="1">
      <alignment horizontal="center" vertical="center"/>
      <protection locked="0"/>
    </xf>
    <xf numFmtId="0" fontId="38" fillId="0" borderId="3" xfId="0" applyFont="1" applyBorder="1" applyAlignment="1" applyProtection="1">
      <alignment horizontal="center" vertical="center"/>
      <protection locked="0"/>
    </xf>
    <xf numFmtId="0" fontId="38" fillId="13" borderId="12" xfId="0" applyFont="1" applyFill="1" applyBorder="1" applyAlignment="1" applyProtection="1">
      <alignment horizontal="left" vertical="center"/>
      <protection locked="0"/>
    </xf>
    <xf numFmtId="0" fontId="40" fillId="0" borderId="1" xfId="0" applyFont="1" applyBorder="1" applyAlignment="1" applyProtection="1">
      <alignment horizontal="center" vertical="center" wrapText="1"/>
      <protection locked="0"/>
    </xf>
    <xf numFmtId="0" fontId="40" fillId="0" borderId="2" xfId="0" applyFont="1" applyBorder="1" applyAlignment="1" applyProtection="1">
      <alignment horizontal="center" vertical="center"/>
      <protection locked="0"/>
    </xf>
    <xf numFmtId="0" fontId="40" fillId="0" borderId="3" xfId="0" applyFont="1" applyBorder="1" applyAlignment="1" applyProtection="1">
      <alignment horizontal="center" vertical="center"/>
      <protection locked="0"/>
    </xf>
    <xf numFmtId="0" fontId="6" fillId="3" borderId="4" xfId="0" applyFont="1" applyFill="1" applyBorder="1" applyAlignment="1" applyProtection="1">
      <alignment horizontal="center" vertical="center"/>
      <protection locked="0"/>
    </xf>
    <xf numFmtId="181" fontId="38" fillId="0" borderId="11" xfId="0" applyNumberFormat="1" applyFont="1" applyBorder="1" applyAlignment="1">
      <alignment horizontal="center" vertical="center"/>
    </xf>
    <xf numFmtId="181" fontId="38" fillId="0" borderId="7" xfId="0" applyNumberFormat="1" applyFont="1" applyBorder="1" applyAlignment="1">
      <alignment horizontal="center" vertical="center"/>
    </xf>
    <xf numFmtId="181" fontId="38" fillId="0" borderId="8" xfId="0" applyNumberFormat="1" applyFont="1" applyBorder="1" applyAlignment="1">
      <alignment horizontal="center" vertical="center"/>
    </xf>
    <xf numFmtId="0" fontId="38" fillId="0" borderId="11" xfId="0" applyFont="1" applyBorder="1" applyAlignment="1" applyProtection="1">
      <alignment horizontal="center" vertical="center"/>
      <protection locked="0"/>
    </xf>
    <xf numFmtId="0" fontId="38" fillId="0" borderId="7" xfId="0" applyFont="1" applyBorder="1" applyAlignment="1" applyProtection="1">
      <alignment horizontal="center" vertical="center"/>
      <protection locked="0"/>
    </xf>
    <xf numFmtId="0" fontId="38" fillId="0" borderId="8" xfId="0" applyFont="1" applyBorder="1" applyAlignment="1" applyProtection="1">
      <alignment horizontal="center" vertical="center"/>
      <protection locked="0"/>
    </xf>
    <xf numFmtId="0" fontId="38" fillId="10" borderId="52" xfId="0" applyFont="1" applyFill="1" applyBorder="1" applyAlignment="1" applyProtection="1">
      <alignment horizontal="center" vertical="center"/>
      <protection locked="0"/>
    </xf>
    <xf numFmtId="0" fontId="38" fillId="10" borderId="53" xfId="0" applyFont="1" applyFill="1" applyBorder="1" applyAlignment="1" applyProtection="1">
      <alignment horizontal="center" vertical="center"/>
      <protection locked="0"/>
    </xf>
    <xf numFmtId="0" fontId="38" fillId="10" borderId="54" xfId="0" applyFont="1" applyFill="1" applyBorder="1" applyAlignment="1" applyProtection="1">
      <alignment horizontal="center" vertical="center"/>
      <protection locked="0"/>
    </xf>
    <xf numFmtId="0" fontId="40" fillId="0" borderId="1" xfId="0" applyFont="1" applyBorder="1" applyAlignment="1" applyProtection="1">
      <alignment horizontal="center" vertical="center"/>
      <protection locked="0"/>
    </xf>
    <xf numFmtId="0" fontId="38" fillId="10" borderId="1" xfId="0" applyFont="1" applyFill="1" applyBorder="1" applyAlignment="1" applyProtection="1">
      <alignment horizontal="left" vertical="center"/>
      <protection locked="0"/>
    </xf>
    <xf numFmtId="0" fontId="38" fillId="10" borderId="2" xfId="0" applyFont="1" applyFill="1" applyBorder="1" applyAlignment="1" applyProtection="1">
      <alignment horizontal="left" vertical="center"/>
      <protection locked="0"/>
    </xf>
    <xf numFmtId="0" fontId="38" fillId="10" borderId="3" xfId="0" applyFont="1" applyFill="1" applyBorder="1" applyAlignment="1" applyProtection="1">
      <alignment horizontal="left" vertical="center"/>
      <protection locked="0"/>
    </xf>
    <xf numFmtId="0" fontId="41" fillId="0" borderId="4" xfId="0" applyFont="1" applyBorder="1" applyAlignment="1" applyProtection="1">
      <alignment horizontal="left" vertical="center" shrinkToFit="1"/>
      <protection locked="0"/>
    </xf>
    <xf numFmtId="0" fontId="38" fillId="0" borderId="1" xfId="0" applyFont="1" applyBorder="1" applyAlignment="1" applyProtection="1">
      <alignment horizontal="center" vertical="center" wrapText="1"/>
      <protection locked="0"/>
    </xf>
    <xf numFmtId="0" fontId="38" fillId="0" borderId="2" xfId="0" applyFont="1" applyBorder="1" applyAlignment="1" applyProtection="1">
      <alignment horizontal="center" vertical="center" wrapText="1"/>
      <protection locked="0"/>
    </xf>
    <xf numFmtId="0" fontId="38" fillId="0" borderId="3" xfId="0" applyFont="1" applyBorder="1" applyAlignment="1" applyProtection="1">
      <alignment horizontal="center" vertical="center" wrapText="1"/>
      <protection locked="0"/>
    </xf>
    <xf numFmtId="181" fontId="3" fillId="0" borderId="52" xfId="0" applyNumberFormat="1" applyFont="1" applyBorder="1" applyAlignment="1">
      <alignment horizontal="center" vertical="center"/>
    </xf>
    <xf numFmtId="181" fontId="3" fillId="0" borderId="53" xfId="0" applyNumberFormat="1" applyFont="1" applyBorder="1" applyAlignment="1">
      <alignment horizontal="center" vertical="center"/>
    </xf>
    <xf numFmtId="181" fontId="3" fillId="0" borderId="54" xfId="0" applyNumberFormat="1" applyFont="1" applyBorder="1" applyAlignment="1">
      <alignment horizontal="center" vertical="center"/>
    </xf>
    <xf numFmtId="0" fontId="40" fillId="0" borderId="53" xfId="0" applyFont="1" applyBorder="1" applyAlignment="1" applyProtection="1">
      <alignment horizontal="center" vertical="center" shrinkToFit="1"/>
      <protection locked="0"/>
    </xf>
    <xf numFmtId="0" fontId="40" fillId="0" borderId="54" xfId="0" applyFont="1" applyBorder="1" applyAlignment="1" applyProtection="1">
      <alignment horizontal="center" vertical="center" shrinkToFit="1"/>
      <protection locked="0"/>
    </xf>
    <xf numFmtId="49" fontId="41" fillId="3" borderId="2" xfId="0" applyNumberFormat="1" applyFont="1" applyFill="1" applyBorder="1" applyAlignment="1" applyProtection="1">
      <alignment horizontal="center" vertical="center"/>
      <protection locked="0"/>
    </xf>
    <xf numFmtId="0" fontId="41" fillId="0" borderId="2" xfId="0" applyFont="1" applyBorder="1" applyAlignment="1" applyProtection="1">
      <alignment horizontal="right" vertical="center"/>
      <protection locked="0"/>
    </xf>
    <xf numFmtId="0" fontId="41" fillId="0" borderId="3" xfId="0" applyFont="1" applyBorder="1" applyAlignment="1" applyProtection="1">
      <alignment horizontal="right" vertical="center"/>
      <protection locked="0"/>
    </xf>
    <xf numFmtId="0" fontId="38" fillId="0" borderId="14" xfId="0" applyFont="1" applyBorder="1" applyAlignment="1" applyProtection="1">
      <alignment horizontal="center" vertical="center"/>
      <protection locked="0"/>
    </xf>
    <xf numFmtId="0" fontId="38" fillId="0" borderId="15" xfId="0" applyFont="1" applyBorder="1" applyAlignment="1" applyProtection="1">
      <alignment horizontal="center" vertical="center"/>
      <protection locked="0"/>
    </xf>
    <xf numFmtId="0" fontId="38" fillId="0" borderId="16" xfId="0" applyFont="1" applyBorder="1" applyAlignment="1" applyProtection="1">
      <alignment horizontal="center" vertical="center"/>
      <protection locked="0"/>
    </xf>
    <xf numFmtId="0" fontId="38" fillId="3" borderId="1" xfId="0" applyFont="1" applyFill="1" applyBorder="1" applyAlignment="1" applyProtection="1">
      <alignment horizontal="center" vertical="center"/>
      <protection locked="0"/>
    </xf>
    <xf numFmtId="0" fontId="38" fillId="3" borderId="2" xfId="0" applyFont="1" applyFill="1" applyBorder="1" applyAlignment="1" applyProtection="1">
      <alignment horizontal="center" vertical="center"/>
      <protection locked="0"/>
    </xf>
    <xf numFmtId="180" fontId="3" fillId="0" borderId="1" xfId="0" applyNumberFormat="1" applyFont="1" applyBorder="1" applyAlignment="1">
      <alignment horizontal="center" vertical="center"/>
    </xf>
    <xf numFmtId="180" fontId="3" fillId="0" borderId="2" xfId="0" applyNumberFormat="1" applyFont="1" applyBorder="1" applyAlignment="1">
      <alignment horizontal="center" vertical="center"/>
    </xf>
    <xf numFmtId="0" fontId="38" fillId="0" borderId="2" xfId="0" applyFont="1" applyBorder="1" applyAlignment="1" applyProtection="1">
      <alignment horizontal="right" vertical="center"/>
      <protection locked="0"/>
    </xf>
    <xf numFmtId="0" fontId="38" fillId="0" borderId="3" xfId="0" applyFont="1" applyBorder="1" applyAlignment="1" applyProtection="1">
      <alignment horizontal="right" vertical="center"/>
      <protection locked="0"/>
    </xf>
    <xf numFmtId="181" fontId="3" fillId="0" borderId="1" xfId="0" applyNumberFormat="1" applyFont="1" applyBorder="1" applyAlignment="1">
      <alignment horizontal="center" vertical="center"/>
    </xf>
    <xf numFmtId="181" fontId="3" fillId="0" borderId="2" xfId="0" applyNumberFormat="1" applyFont="1" applyBorder="1" applyAlignment="1">
      <alignment horizontal="center" vertical="center"/>
    </xf>
    <xf numFmtId="0" fontId="3" fillId="0" borderId="10" xfId="0" applyFont="1" applyBorder="1" applyAlignment="1" applyProtection="1">
      <alignment horizontal="center" vertical="center" wrapText="1"/>
      <protection locked="0"/>
    </xf>
    <xf numFmtId="0" fontId="3" fillId="0" borderId="4" xfId="0" applyFont="1" applyBorder="1" applyAlignment="1" applyProtection="1">
      <alignment horizontal="center" vertical="center" wrapText="1"/>
      <protection locked="0"/>
    </xf>
    <xf numFmtId="0" fontId="3" fillId="0" borderId="11" xfId="0" applyFont="1" applyBorder="1" applyAlignment="1" applyProtection="1">
      <alignment horizontal="center" vertical="center" wrapText="1"/>
      <protection locked="0"/>
    </xf>
    <xf numFmtId="0" fontId="3" fillId="0" borderId="7" xfId="0" applyFont="1" applyBorder="1" applyAlignment="1" applyProtection="1">
      <alignment horizontal="center" vertical="center" wrapText="1"/>
      <protection locked="0"/>
    </xf>
    <xf numFmtId="0" fontId="3" fillId="0" borderId="5" xfId="0" applyFont="1" applyBorder="1" applyAlignment="1" applyProtection="1">
      <alignment vertical="center" wrapText="1"/>
      <protection locked="0"/>
    </xf>
    <xf numFmtId="0" fontId="3" fillId="0" borderId="0" xfId="0" applyFont="1" applyAlignment="1" applyProtection="1">
      <alignment vertical="center" wrapText="1"/>
      <protection locked="0"/>
    </xf>
    <xf numFmtId="0" fontId="3" fillId="10" borderId="7" xfId="0" applyFont="1" applyFill="1" applyBorder="1" applyAlignment="1" applyProtection="1">
      <alignment horizontal="left" vertical="center" wrapText="1"/>
      <protection locked="0"/>
    </xf>
    <xf numFmtId="0" fontId="3" fillId="10" borderId="0" xfId="0" applyFont="1" applyFill="1" applyAlignment="1" applyProtection="1">
      <alignment horizontal="left" vertical="center" wrapText="1"/>
      <protection locked="0"/>
    </xf>
    <xf numFmtId="0" fontId="3" fillId="10" borderId="4" xfId="0" applyFont="1" applyFill="1" applyBorder="1" applyAlignment="1" applyProtection="1">
      <alignment horizontal="left" vertical="center" wrapText="1"/>
      <protection locked="0"/>
    </xf>
    <xf numFmtId="0" fontId="41" fillId="0" borderId="1" xfId="0" applyFont="1" applyBorder="1" applyAlignment="1" applyProtection="1">
      <alignment horizontal="center" vertical="center"/>
      <protection locked="0"/>
    </xf>
    <xf numFmtId="0" fontId="41" fillId="0" borderId="2" xfId="0" applyFont="1" applyBorder="1" applyAlignment="1" applyProtection="1">
      <alignment horizontal="center" vertical="center"/>
      <protection locked="0"/>
    </xf>
    <xf numFmtId="0" fontId="41" fillId="0" borderId="3" xfId="0" applyFont="1" applyBorder="1" applyAlignment="1" applyProtection="1">
      <alignment horizontal="center" vertical="center"/>
      <protection locked="0"/>
    </xf>
    <xf numFmtId="0" fontId="41" fillId="10" borderId="1" xfId="0" applyFont="1" applyFill="1" applyBorder="1" applyAlignment="1" applyProtection="1">
      <alignment horizontal="left" vertical="center"/>
      <protection locked="0"/>
    </xf>
    <xf numFmtId="0" fontId="41" fillId="10" borderId="2" xfId="0" applyFont="1" applyFill="1" applyBorder="1" applyAlignment="1" applyProtection="1">
      <alignment horizontal="left" vertical="center"/>
      <protection locked="0"/>
    </xf>
    <xf numFmtId="0" fontId="41" fillId="10" borderId="3" xfId="0" applyFont="1" applyFill="1" applyBorder="1" applyAlignment="1" applyProtection="1">
      <alignment horizontal="left" vertical="center"/>
      <protection locked="0"/>
    </xf>
    <xf numFmtId="0" fontId="38" fillId="3" borderId="72" xfId="0" applyFont="1" applyFill="1" applyBorder="1" applyAlignment="1" applyProtection="1">
      <alignment horizontal="center" vertical="center"/>
      <protection locked="0"/>
    </xf>
    <xf numFmtId="0" fontId="38" fillId="3" borderId="85" xfId="0" applyFont="1" applyFill="1" applyBorder="1" applyAlignment="1" applyProtection="1">
      <alignment horizontal="center" vertical="center"/>
      <protection locked="0"/>
    </xf>
    <xf numFmtId="0" fontId="38" fillId="3" borderId="87" xfId="0" applyFont="1" applyFill="1" applyBorder="1" applyAlignment="1" applyProtection="1">
      <alignment horizontal="center" vertical="center"/>
      <protection locked="0"/>
    </xf>
    <xf numFmtId="182" fontId="38" fillId="3" borderId="72" xfId="0" applyNumberFormat="1" applyFont="1" applyFill="1" applyBorder="1" applyAlignment="1" applyProtection="1">
      <alignment horizontal="center" vertical="center"/>
      <protection locked="0"/>
    </xf>
    <xf numFmtId="182" fontId="38" fillId="3" borderId="85" xfId="0" applyNumberFormat="1" applyFont="1" applyFill="1" applyBorder="1" applyAlignment="1" applyProtection="1">
      <alignment horizontal="center" vertical="center"/>
      <protection locked="0"/>
    </xf>
    <xf numFmtId="182" fontId="38" fillId="3" borderId="87" xfId="0" applyNumberFormat="1" applyFont="1" applyFill="1" applyBorder="1" applyAlignment="1" applyProtection="1">
      <alignment horizontal="center" vertical="center"/>
      <protection locked="0"/>
    </xf>
    <xf numFmtId="0" fontId="38" fillId="3" borderId="52" xfId="0" applyFont="1" applyFill="1" applyBorder="1" applyAlignment="1" applyProtection="1">
      <alignment horizontal="center" vertical="center"/>
      <protection locked="0"/>
    </xf>
    <xf numFmtId="0" fontId="38" fillId="3" borderId="53" xfId="0" applyFont="1" applyFill="1" applyBorder="1" applyAlignment="1" applyProtection="1">
      <alignment horizontal="center" vertical="center"/>
      <protection locked="0"/>
    </xf>
    <xf numFmtId="0" fontId="38" fillId="3" borderId="54" xfId="0" applyFont="1" applyFill="1" applyBorder="1" applyAlignment="1" applyProtection="1">
      <alignment horizontal="center" vertical="center"/>
      <protection locked="0"/>
    </xf>
    <xf numFmtId="182" fontId="38" fillId="3" borderId="52" xfId="0" applyNumberFormat="1" applyFont="1" applyFill="1" applyBorder="1" applyAlignment="1" applyProtection="1">
      <alignment horizontal="center" vertical="center"/>
      <protection locked="0"/>
    </xf>
    <xf numFmtId="182" fontId="38" fillId="3" borderId="53" xfId="0" applyNumberFormat="1" applyFont="1" applyFill="1" applyBorder="1" applyAlignment="1" applyProtection="1">
      <alignment horizontal="center" vertical="center"/>
      <protection locked="0"/>
    </xf>
    <xf numFmtId="182" fontId="38" fillId="3" borderId="54" xfId="0" applyNumberFormat="1" applyFont="1" applyFill="1" applyBorder="1" applyAlignment="1" applyProtection="1">
      <alignment horizontal="center" vertical="center"/>
      <protection locked="0"/>
    </xf>
    <xf numFmtId="0" fontId="41" fillId="3" borderId="1" xfId="0" applyFont="1" applyFill="1" applyBorder="1" applyAlignment="1" applyProtection="1">
      <alignment horizontal="center" vertical="center"/>
      <protection locked="0"/>
    </xf>
    <xf numFmtId="0" fontId="41" fillId="3" borderId="2" xfId="0" applyFont="1" applyFill="1" applyBorder="1" applyAlignment="1" applyProtection="1">
      <alignment horizontal="center" vertical="center"/>
      <protection locked="0"/>
    </xf>
    <xf numFmtId="0" fontId="40" fillId="0" borderId="2" xfId="0" applyFont="1" applyBorder="1" applyAlignment="1" applyProtection="1">
      <alignment horizontal="center" vertical="center" wrapText="1"/>
      <protection locked="0"/>
    </xf>
    <xf numFmtId="0" fontId="40" fillId="0" borderId="3" xfId="0" applyFont="1" applyBorder="1" applyAlignment="1" applyProtection="1">
      <alignment horizontal="center" vertical="center" wrapText="1"/>
      <protection locked="0"/>
    </xf>
    <xf numFmtId="0" fontId="41" fillId="3" borderId="1" xfId="0" applyFont="1" applyFill="1" applyBorder="1" applyAlignment="1" applyProtection="1">
      <alignment horizontal="left" vertical="center"/>
      <protection locked="0"/>
    </xf>
    <xf numFmtId="0" fontId="41" fillId="3" borderId="2" xfId="0" applyFont="1" applyFill="1" applyBorder="1" applyAlignment="1" applyProtection="1">
      <alignment horizontal="left" vertical="center"/>
      <protection locked="0"/>
    </xf>
    <xf numFmtId="0" fontId="41" fillId="3" borderId="3" xfId="0" applyFont="1" applyFill="1" applyBorder="1" applyAlignment="1" applyProtection="1">
      <alignment horizontal="left" vertical="center"/>
      <protection locked="0"/>
    </xf>
    <xf numFmtId="0" fontId="38" fillId="0" borderId="12" xfId="0" applyFont="1" applyBorder="1" applyAlignment="1" applyProtection="1">
      <alignment horizontal="center" vertical="center"/>
      <protection locked="0"/>
    </xf>
    <xf numFmtId="0" fontId="38" fillId="3" borderId="57" xfId="0" applyFont="1" applyFill="1" applyBorder="1" applyAlignment="1" applyProtection="1">
      <alignment horizontal="center" vertical="center"/>
      <protection locked="0"/>
    </xf>
    <xf numFmtId="0" fontId="38" fillId="3" borderId="58" xfId="0" applyFont="1" applyFill="1" applyBorder="1" applyAlignment="1" applyProtection="1">
      <alignment horizontal="center" vertical="center"/>
      <protection locked="0"/>
    </xf>
    <xf numFmtId="0" fontId="38" fillId="3" borderId="59" xfId="0" applyFont="1" applyFill="1" applyBorder="1" applyAlignment="1" applyProtection="1">
      <alignment horizontal="center" vertical="center"/>
      <protection locked="0"/>
    </xf>
    <xf numFmtId="182" fontId="38" fillId="3" borderId="57" xfId="0" applyNumberFormat="1" applyFont="1" applyFill="1" applyBorder="1" applyAlignment="1" applyProtection="1">
      <alignment horizontal="center" vertical="center"/>
      <protection locked="0"/>
    </xf>
    <xf numFmtId="182" fontId="38" fillId="3" borderId="58" xfId="0" applyNumberFormat="1" applyFont="1" applyFill="1" applyBorder="1" applyAlignment="1" applyProtection="1">
      <alignment horizontal="center" vertical="center"/>
      <protection locked="0"/>
    </xf>
    <xf numFmtId="182" fontId="38" fillId="3" borderId="59" xfId="0" applyNumberFormat="1" applyFont="1" applyFill="1" applyBorder="1" applyAlignment="1" applyProtection="1">
      <alignment horizontal="center" vertical="center"/>
      <protection locked="0"/>
    </xf>
    <xf numFmtId="0" fontId="38" fillId="10" borderId="56" xfId="0" applyFont="1" applyFill="1" applyBorder="1" applyAlignment="1" applyProtection="1">
      <alignment horizontal="center" vertical="center"/>
      <protection locked="0"/>
    </xf>
    <xf numFmtId="0" fontId="38" fillId="0" borderId="11" xfId="0" applyFont="1" applyBorder="1" applyAlignment="1" applyProtection="1">
      <alignment horizontal="center" vertical="center" wrapText="1"/>
      <protection locked="0"/>
    </xf>
    <xf numFmtId="0" fontId="38" fillId="0" borderId="7" xfId="0" applyFont="1" applyBorder="1" applyAlignment="1" applyProtection="1">
      <alignment horizontal="center" vertical="center" wrapText="1"/>
      <protection locked="0"/>
    </xf>
    <xf numFmtId="0" fontId="38" fillId="0" borderId="8" xfId="0" applyFont="1" applyBorder="1" applyAlignment="1" applyProtection="1">
      <alignment horizontal="center" vertical="center" wrapText="1"/>
      <protection locked="0"/>
    </xf>
    <xf numFmtId="0" fontId="38" fillId="0" borderId="5" xfId="0" applyFont="1" applyBorder="1" applyAlignment="1" applyProtection="1">
      <alignment horizontal="center" vertical="center" wrapText="1"/>
      <protection locked="0"/>
    </xf>
    <xf numFmtId="0" fontId="38" fillId="0" borderId="0" xfId="0" applyFont="1" applyAlignment="1" applyProtection="1">
      <alignment horizontal="center" vertical="center" wrapText="1"/>
      <protection locked="0"/>
    </xf>
    <xf numFmtId="0" fontId="38" fillId="0" borderId="9" xfId="0" applyFont="1" applyBorder="1" applyAlignment="1" applyProtection="1">
      <alignment horizontal="center" vertical="center" wrapText="1"/>
      <protection locked="0"/>
    </xf>
    <xf numFmtId="0" fontId="38" fillId="0" borderId="10" xfId="0" applyFont="1" applyBorder="1" applyAlignment="1" applyProtection="1">
      <alignment horizontal="center" vertical="center" wrapText="1"/>
      <protection locked="0"/>
    </xf>
    <xf numFmtId="0" fontId="38" fillId="0" borderId="4" xfId="0" applyFont="1" applyBorder="1" applyAlignment="1" applyProtection="1">
      <alignment horizontal="center" vertical="center" wrapText="1"/>
      <protection locked="0"/>
    </xf>
    <xf numFmtId="0" fontId="38" fillId="0" borderId="6" xfId="0" applyFont="1" applyBorder="1" applyAlignment="1" applyProtection="1">
      <alignment horizontal="center" vertical="center" wrapText="1"/>
      <protection locked="0"/>
    </xf>
    <xf numFmtId="0" fontId="38" fillId="10" borderId="85" xfId="0" applyFont="1" applyFill="1" applyBorder="1" applyAlignment="1" applyProtection="1">
      <alignment horizontal="center" vertical="center"/>
      <protection locked="0"/>
    </xf>
    <xf numFmtId="0" fontId="41" fillId="10" borderId="85" xfId="0" applyFont="1" applyFill="1" applyBorder="1" applyAlignment="1" applyProtection="1">
      <alignment horizontal="center" vertical="center"/>
      <protection locked="0"/>
    </xf>
    <xf numFmtId="0" fontId="41" fillId="0" borderId="11" xfId="0" applyFont="1" applyBorder="1" applyAlignment="1" applyProtection="1">
      <alignment horizontal="center" vertical="center" wrapText="1"/>
      <protection locked="0"/>
    </xf>
    <xf numFmtId="0" fontId="41" fillId="0" borderId="7" xfId="0" applyFont="1" applyBorder="1" applyAlignment="1" applyProtection="1">
      <alignment horizontal="center" vertical="center" wrapText="1"/>
      <protection locked="0"/>
    </xf>
    <xf numFmtId="0" fontId="41" fillId="0" borderId="8" xfId="0" applyFont="1" applyBorder="1" applyAlignment="1" applyProtection="1">
      <alignment horizontal="center" vertical="center" wrapText="1"/>
      <protection locked="0"/>
    </xf>
    <xf numFmtId="0" fontId="41" fillId="0" borderId="5" xfId="0" applyFont="1" applyBorder="1" applyAlignment="1" applyProtection="1">
      <alignment horizontal="center" vertical="center" wrapText="1"/>
      <protection locked="0"/>
    </xf>
    <xf numFmtId="0" fontId="41" fillId="0" borderId="0" xfId="0" applyFont="1" applyAlignment="1" applyProtection="1">
      <alignment horizontal="center" vertical="center" wrapText="1"/>
      <protection locked="0"/>
    </xf>
    <xf numFmtId="0" fontId="41" fillId="0" borderId="9" xfId="0" applyFont="1" applyBorder="1" applyAlignment="1" applyProtection="1">
      <alignment horizontal="center" vertical="center" wrapText="1"/>
      <protection locked="0"/>
    </xf>
    <xf numFmtId="0" fontId="41" fillId="0" borderId="10" xfId="0" applyFont="1" applyBorder="1" applyAlignment="1" applyProtection="1">
      <alignment horizontal="center" vertical="center" wrapText="1"/>
      <protection locked="0"/>
    </xf>
    <xf numFmtId="0" fontId="41" fillId="0" borderId="4" xfId="0" applyFont="1" applyBorder="1" applyAlignment="1" applyProtection="1">
      <alignment horizontal="center" vertical="center" wrapText="1"/>
      <protection locked="0"/>
    </xf>
    <xf numFmtId="0" fontId="41" fillId="0" borderId="6" xfId="0" applyFont="1" applyBorder="1" applyAlignment="1" applyProtection="1">
      <alignment horizontal="center" vertical="center" wrapText="1"/>
      <protection locked="0"/>
    </xf>
    <xf numFmtId="0" fontId="3" fillId="0" borderId="2" xfId="0" applyFont="1" applyBorder="1" applyAlignment="1">
      <alignment horizontal="right" vertical="center"/>
    </xf>
    <xf numFmtId="0" fontId="3" fillId="0" borderId="3" xfId="0" applyFont="1" applyBorder="1" applyAlignment="1">
      <alignment horizontal="right" vertical="center"/>
    </xf>
    <xf numFmtId="0" fontId="3" fillId="3" borderId="1" xfId="0" applyFont="1" applyFill="1" applyBorder="1" applyAlignment="1" applyProtection="1">
      <alignment horizontal="center" vertical="center"/>
      <protection locked="0"/>
    </xf>
    <xf numFmtId="0" fontId="3" fillId="3" borderId="2" xfId="0" applyFont="1" applyFill="1" applyBorder="1" applyAlignment="1" applyProtection="1">
      <alignment horizontal="center" vertical="center"/>
      <protection locked="0"/>
    </xf>
    <xf numFmtId="176" fontId="3" fillId="0" borderId="1" xfId="0" applyNumberFormat="1" applyFont="1" applyBorder="1" applyAlignment="1">
      <alignment horizontal="center" vertical="center"/>
    </xf>
    <xf numFmtId="176" fontId="3" fillId="0" borderId="2" xfId="0" applyNumberFormat="1" applyFont="1" applyBorder="1" applyAlignment="1">
      <alignment horizontal="center" vertical="center"/>
    </xf>
    <xf numFmtId="0" fontId="5" fillId="0" borderId="2" xfId="0" applyFont="1" applyBorder="1" applyAlignment="1">
      <alignment horizontal="right" vertical="center"/>
    </xf>
    <xf numFmtId="49" fontId="5" fillId="3" borderId="2" xfId="0" applyNumberFormat="1" applyFont="1" applyFill="1" applyBorder="1" applyAlignment="1" applyProtection="1">
      <alignment horizontal="center" vertical="center"/>
      <protection locked="0"/>
    </xf>
    <xf numFmtId="0" fontId="5" fillId="0" borderId="3" xfId="0" applyFont="1" applyBorder="1" applyAlignment="1">
      <alignment horizontal="right" vertical="center"/>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3" fillId="0" borderId="1" xfId="0" applyFont="1" applyBorder="1" applyAlignment="1">
      <alignment horizontal="center" vertical="center" shrinkToFit="1"/>
    </xf>
    <xf numFmtId="0" fontId="3" fillId="0" borderId="2" xfId="0" applyFont="1" applyBorder="1" applyAlignment="1">
      <alignment horizontal="center" vertical="center" shrinkToFit="1"/>
    </xf>
    <xf numFmtId="0" fontId="3" fillId="0" borderId="3" xfId="0" applyFont="1" applyBorder="1" applyAlignment="1">
      <alignment horizontal="center" vertical="center" shrinkToFit="1"/>
    </xf>
    <xf numFmtId="181" fontId="3" fillId="0" borderId="55" xfId="0" applyNumberFormat="1" applyFont="1" applyBorder="1" applyAlignment="1">
      <alignment horizontal="center" vertical="center"/>
    </xf>
    <xf numFmtId="181" fontId="3" fillId="0" borderId="56" xfId="0" applyNumberFormat="1" applyFont="1" applyBorder="1" applyAlignment="1">
      <alignment horizontal="center" vertical="center"/>
    </xf>
    <xf numFmtId="181" fontId="3" fillId="0" borderId="93" xfId="0" applyNumberFormat="1" applyFont="1" applyBorder="1" applyAlignment="1">
      <alignment horizontal="center" vertical="center"/>
    </xf>
    <xf numFmtId="0" fontId="38" fillId="10" borderId="10" xfId="0" applyFont="1" applyFill="1" applyBorder="1" applyAlignment="1" applyProtection="1">
      <alignment horizontal="left" vertical="center"/>
      <protection locked="0"/>
    </xf>
    <xf numFmtId="0" fontId="38" fillId="10" borderId="4" xfId="0" applyFont="1" applyFill="1" applyBorder="1" applyAlignment="1" applyProtection="1">
      <alignment horizontal="left" vertical="center"/>
      <protection locked="0"/>
    </xf>
    <xf numFmtId="0" fontId="38" fillId="10" borderId="6" xfId="0" applyFont="1" applyFill="1" applyBorder="1" applyAlignment="1" applyProtection="1">
      <alignment horizontal="left" vertical="center"/>
      <protection locked="0"/>
    </xf>
    <xf numFmtId="0" fontId="40" fillId="0" borderId="10" xfId="0" applyFont="1" applyBorder="1" applyAlignment="1" applyProtection="1">
      <alignment horizontal="center" vertical="center"/>
      <protection locked="0"/>
    </xf>
    <xf numFmtId="0" fontId="40" fillId="0" borderId="4" xfId="0" applyFont="1" applyBorder="1" applyAlignment="1" applyProtection="1">
      <alignment horizontal="center" vertical="center"/>
      <protection locked="0"/>
    </xf>
    <xf numFmtId="0" fontId="40" fillId="0" borderId="6" xfId="0" applyFont="1" applyBorder="1" applyAlignment="1" applyProtection="1">
      <alignment horizontal="center" vertical="center"/>
      <protection locked="0"/>
    </xf>
    <xf numFmtId="0" fontId="38" fillId="10" borderId="55" xfId="0" applyFont="1" applyFill="1" applyBorder="1" applyAlignment="1" applyProtection="1">
      <alignment horizontal="center" vertical="center"/>
      <protection locked="0"/>
    </xf>
    <xf numFmtId="0" fontId="38" fillId="10" borderId="93" xfId="0" applyFont="1" applyFill="1" applyBorder="1" applyAlignment="1" applyProtection="1">
      <alignment horizontal="center" vertical="center"/>
      <protection locked="0"/>
    </xf>
    <xf numFmtId="181" fontId="38" fillId="0" borderId="95" xfId="0" applyNumberFormat="1" applyFont="1" applyBorder="1" applyAlignment="1">
      <alignment horizontal="center" vertical="center"/>
    </xf>
    <xf numFmtId="181" fontId="38" fillId="0" borderId="36" xfId="0" applyNumberFormat="1" applyFont="1" applyBorder="1" applyAlignment="1">
      <alignment horizontal="center" vertical="center"/>
    </xf>
    <xf numFmtId="181" fontId="38" fillId="0" borderId="94" xfId="0" applyNumberFormat="1" applyFont="1" applyBorder="1" applyAlignment="1">
      <alignment horizontal="center" vertical="center"/>
    </xf>
    <xf numFmtId="181" fontId="3" fillId="0" borderId="99" xfId="0" applyNumberFormat="1" applyFont="1" applyBorder="1" applyAlignment="1">
      <alignment horizontal="center" vertical="center"/>
    </xf>
    <xf numFmtId="181" fontId="3" fillId="0" borderId="100" xfId="0" applyNumberFormat="1" applyFont="1" applyBorder="1" applyAlignment="1">
      <alignment horizontal="center" vertical="center"/>
    </xf>
    <xf numFmtId="181" fontId="3" fillId="0" borderId="101" xfId="0" applyNumberFormat="1" applyFont="1" applyBorder="1" applyAlignment="1">
      <alignment horizontal="center" vertical="center"/>
    </xf>
    <xf numFmtId="181" fontId="38" fillId="0" borderId="61" xfId="0" applyNumberFormat="1" applyFont="1" applyBorder="1" applyAlignment="1">
      <alignment horizontal="center" vertical="center"/>
    </xf>
    <xf numFmtId="181" fontId="38" fillId="0" borderId="97" xfId="0" applyNumberFormat="1" applyFont="1" applyBorder="1" applyAlignment="1">
      <alignment horizontal="center" vertical="center"/>
    </xf>
    <xf numFmtId="181" fontId="38" fillId="0" borderId="98" xfId="0" applyNumberFormat="1" applyFont="1" applyBorder="1" applyAlignment="1">
      <alignment horizontal="center" vertical="center"/>
    </xf>
    <xf numFmtId="0" fontId="40" fillId="0" borderId="55" xfId="0" applyFont="1" applyBorder="1" applyAlignment="1" applyProtection="1">
      <alignment horizontal="center" vertical="center" shrinkToFit="1"/>
      <protection locked="0"/>
    </xf>
    <xf numFmtId="0" fontId="40" fillId="0" borderId="56" xfId="0" applyFont="1" applyBorder="1" applyAlignment="1" applyProtection="1">
      <alignment horizontal="center" vertical="center" shrinkToFit="1"/>
      <protection locked="0"/>
    </xf>
    <xf numFmtId="0" fontId="40" fillId="0" borderId="93" xfId="0" applyFont="1" applyBorder="1" applyAlignment="1" applyProtection="1">
      <alignment horizontal="center" vertical="center" shrinkToFit="1"/>
      <protection locked="0"/>
    </xf>
    <xf numFmtId="0" fontId="5" fillId="0" borderId="1" xfId="0" applyFont="1" applyBorder="1" applyAlignment="1">
      <alignment horizontal="center" vertical="center" shrinkToFit="1"/>
    </xf>
    <xf numFmtId="0" fontId="5" fillId="0" borderId="2" xfId="0" applyFont="1" applyBorder="1" applyAlignment="1">
      <alignment horizontal="center" vertical="center" shrinkToFit="1"/>
    </xf>
    <xf numFmtId="0" fontId="5" fillId="0" borderId="3" xfId="0" applyFont="1" applyBorder="1" applyAlignment="1">
      <alignment horizontal="center" vertical="center" shrinkToFit="1"/>
    </xf>
    <xf numFmtId="0" fontId="38" fillId="3" borderId="72" xfId="0" applyFont="1" applyFill="1" applyBorder="1" applyAlignment="1" applyProtection="1">
      <alignment horizontal="left" vertical="center"/>
      <protection locked="0"/>
    </xf>
    <xf numFmtId="0" fontId="38" fillId="3" borderId="85" xfId="0" applyFont="1" applyFill="1" applyBorder="1" applyAlignment="1" applyProtection="1">
      <alignment horizontal="left" vertical="center"/>
      <protection locked="0"/>
    </xf>
    <xf numFmtId="0" fontId="38" fillId="3" borderId="87" xfId="0" applyFont="1" applyFill="1" applyBorder="1" applyAlignment="1" applyProtection="1">
      <alignment horizontal="left" vertical="center"/>
      <protection locked="0"/>
    </xf>
    <xf numFmtId="0" fontId="38" fillId="3" borderId="52" xfId="0" applyFont="1" applyFill="1" applyBorder="1" applyAlignment="1" applyProtection="1">
      <alignment horizontal="left" vertical="center"/>
      <protection locked="0"/>
    </xf>
    <xf numFmtId="0" fontId="38" fillId="3" borderId="53" xfId="0" applyFont="1" applyFill="1" applyBorder="1" applyAlignment="1" applyProtection="1">
      <alignment horizontal="left" vertical="center"/>
      <protection locked="0"/>
    </xf>
    <xf numFmtId="0" fontId="38" fillId="3" borderId="54" xfId="0" applyFont="1" applyFill="1" applyBorder="1" applyAlignment="1" applyProtection="1">
      <alignment horizontal="left" vertical="center"/>
      <protection locked="0"/>
    </xf>
    <xf numFmtId="0" fontId="38" fillId="3" borderId="57" xfId="0" applyFont="1" applyFill="1" applyBorder="1" applyAlignment="1" applyProtection="1">
      <alignment horizontal="left" vertical="center"/>
      <protection locked="0"/>
    </xf>
    <xf numFmtId="0" fontId="38" fillId="3" borderId="58" xfId="0" applyFont="1" applyFill="1" applyBorder="1" applyAlignment="1" applyProtection="1">
      <alignment horizontal="left" vertical="center"/>
      <protection locked="0"/>
    </xf>
    <xf numFmtId="0" fontId="38" fillId="3" borderId="59" xfId="0" applyFont="1" applyFill="1" applyBorder="1" applyAlignment="1" applyProtection="1">
      <alignment horizontal="left" vertical="center"/>
      <protection locked="0"/>
    </xf>
    <xf numFmtId="0" fontId="40" fillId="0" borderId="52" xfId="0" applyFont="1" applyBorder="1" applyAlignment="1" applyProtection="1">
      <alignment horizontal="center" vertical="center" shrinkToFit="1"/>
      <protection locked="0"/>
    </xf>
    <xf numFmtId="0" fontId="41" fillId="0" borderId="58" xfId="0" applyFont="1" applyBorder="1" applyAlignment="1" applyProtection="1">
      <alignment horizontal="center" vertical="center"/>
      <protection locked="0"/>
    </xf>
    <xf numFmtId="0" fontId="41" fillId="0" borderId="59" xfId="0" applyFont="1" applyBorder="1" applyAlignment="1" applyProtection="1">
      <alignment horizontal="center" vertical="center"/>
      <protection locked="0"/>
    </xf>
    <xf numFmtId="0" fontId="41" fillId="0" borderId="57" xfId="0" applyFont="1" applyBorder="1" applyAlignment="1" applyProtection="1">
      <alignment horizontal="center" vertical="center"/>
      <protection locked="0"/>
    </xf>
    <xf numFmtId="0" fontId="38" fillId="0" borderId="35" xfId="0" applyFont="1" applyBorder="1" applyAlignment="1" applyProtection="1">
      <alignment horizontal="center" vertical="center" shrinkToFit="1"/>
      <protection locked="0"/>
    </xf>
    <xf numFmtId="0" fontId="38" fillId="0" borderId="36" xfId="0" applyFont="1" applyBorder="1" applyAlignment="1" applyProtection="1">
      <alignment horizontal="center" vertical="center" shrinkToFit="1"/>
      <protection locked="0"/>
    </xf>
    <xf numFmtId="0" fontId="38" fillId="0" borderId="94" xfId="0" applyFont="1" applyBorder="1" applyAlignment="1" applyProtection="1">
      <alignment horizontal="center" vertical="center" shrinkToFit="1"/>
      <protection locked="0"/>
    </xf>
    <xf numFmtId="0" fontId="40" fillId="0" borderId="96" xfId="0" applyFont="1" applyBorder="1" applyAlignment="1" applyProtection="1">
      <alignment horizontal="center" vertical="center" shrinkToFit="1"/>
      <protection locked="0"/>
    </xf>
    <xf numFmtId="0" fontId="40" fillId="0" borderId="97" xfId="0" applyFont="1" applyBorder="1" applyAlignment="1" applyProtection="1">
      <alignment horizontal="center" vertical="center" shrinkToFit="1"/>
      <protection locked="0"/>
    </xf>
    <xf numFmtId="0" fontId="40" fillId="0" borderId="98" xfId="0" applyFont="1" applyBorder="1" applyAlignment="1" applyProtection="1">
      <alignment horizontal="center" vertical="center" shrinkToFit="1"/>
      <protection locked="0"/>
    </xf>
    <xf numFmtId="181" fontId="3" fillId="0" borderId="61" xfId="0" applyNumberFormat="1" applyFont="1" applyBorder="1" applyAlignment="1">
      <alignment horizontal="center" vertical="center"/>
    </xf>
    <xf numFmtId="181" fontId="3" fillId="0" borderId="97" xfId="0" applyNumberFormat="1" applyFont="1" applyBorder="1" applyAlignment="1">
      <alignment horizontal="center" vertical="center"/>
    </xf>
    <xf numFmtId="181" fontId="3" fillId="0" borderId="98" xfId="0" applyNumberFormat="1" applyFont="1" applyBorder="1" applyAlignment="1">
      <alignment horizontal="center" vertical="center"/>
    </xf>
    <xf numFmtId="0" fontId="3" fillId="10" borderId="7" xfId="0" applyFont="1" applyFill="1" applyBorder="1" applyAlignment="1" applyProtection="1">
      <alignment horizontal="center" vertical="center" wrapText="1"/>
      <protection locked="0"/>
    </xf>
    <xf numFmtId="0" fontId="3" fillId="0" borderId="1" xfId="0" applyFont="1" applyBorder="1" applyAlignment="1" applyProtection="1">
      <alignment horizontal="center" vertical="center"/>
      <protection locked="0"/>
    </xf>
    <xf numFmtId="0" fontId="3" fillId="0" borderId="2" xfId="0" applyFont="1" applyBorder="1" applyAlignment="1" applyProtection="1">
      <alignment horizontal="center" vertical="center"/>
      <protection locked="0"/>
    </xf>
    <xf numFmtId="0" fontId="3" fillId="0" borderId="3" xfId="0" applyFont="1" applyBorder="1" applyAlignment="1" applyProtection="1">
      <alignment horizontal="center" vertical="center"/>
      <protection locked="0"/>
    </xf>
    <xf numFmtId="0" fontId="5" fillId="0" borderId="2" xfId="0" applyFont="1" applyBorder="1" applyAlignment="1" applyProtection="1">
      <alignment horizontal="right" vertical="center"/>
      <protection locked="0"/>
    </xf>
    <xf numFmtId="0" fontId="5" fillId="0" borderId="3" xfId="0" applyFont="1" applyBorder="1" applyAlignment="1" applyProtection="1">
      <alignment horizontal="right" vertical="center"/>
      <protection locked="0"/>
    </xf>
    <xf numFmtId="0" fontId="3" fillId="0" borderId="2" xfId="0" applyFont="1" applyBorder="1" applyAlignment="1" applyProtection="1">
      <alignment horizontal="right" vertical="center"/>
      <protection locked="0"/>
    </xf>
    <xf numFmtId="0" fontId="3" fillId="0" borderId="3" xfId="0" applyFont="1" applyBorder="1" applyAlignment="1" applyProtection="1">
      <alignment horizontal="right" vertical="center"/>
      <protection locked="0"/>
    </xf>
    <xf numFmtId="0" fontId="5" fillId="0" borderId="1" xfId="0" applyFont="1" applyBorder="1" applyAlignment="1" applyProtection="1">
      <alignment horizontal="center" vertical="center" wrapText="1"/>
      <protection locked="0"/>
    </xf>
    <xf numFmtId="0" fontId="5" fillId="0" borderId="2" xfId="0" applyFont="1" applyBorder="1" applyAlignment="1" applyProtection="1">
      <alignment horizontal="center" vertical="center" wrapText="1"/>
      <protection locked="0"/>
    </xf>
    <xf numFmtId="0" fontId="5" fillId="0" borderId="3" xfId="0" applyFont="1" applyBorder="1" applyAlignment="1" applyProtection="1">
      <alignment horizontal="center" vertical="center" wrapText="1"/>
      <protection locked="0"/>
    </xf>
    <xf numFmtId="0" fontId="3" fillId="0" borderId="14" xfId="0" applyFont="1" applyBorder="1" applyAlignment="1" applyProtection="1">
      <alignment horizontal="center" vertical="center"/>
      <protection locked="0"/>
    </xf>
    <xf numFmtId="0" fontId="3" fillId="0" borderId="15" xfId="0" applyFont="1" applyBorder="1" applyAlignment="1" applyProtection="1">
      <alignment horizontal="center" vertical="center"/>
      <protection locked="0"/>
    </xf>
    <xf numFmtId="0" fontId="3" fillId="0" borderId="16" xfId="0" applyFont="1" applyBorder="1" applyAlignment="1" applyProtection="1">
      <alignment horizontal="center" vertical="center"/>
      <protection locked="0"/>
    </xf>
    <xf numFmtId="0" fontId="38" fillId="10" borderId="10" xfId="0" applyFont="1" applyFill="1" applyBorder="1" applyAlignment="1" applyProtection="1">
      <alignment horizontal="center" vertical="center"/>
      <protection locked="0"/>
    </xf>
    <xf numFmtId="0" fontId="38" fillId="10" borderId="4" xfId="0" applyFont="1" applyFill="1" applyBorder="1" applyAlignment="1" applyProtection="1">
      <alignment horizontal="center" vertical="center"/>
      <protection locked="0"/>
    </xf>
    <xf numFmtId="0" fontId="38" fillId="10" borderId="6" xfId="0" applyFont="1" applyFill="1" applyBorder="1" applyAlignment="1" applyProtection="1">
      <alignment horizontal="center" vertical="center"/>
      <protection locked="0"/>
    </xf>
    <xf numFmtId="0" fontId="3" fillId="0" borderId="1" xfId="0" applyFont="1" applyBorder="1" applyAlignment="1" applyProtection="1">
      <alignment horizontal="center" vertical="center" shrinkToFit="1"/>
      <protection locked="0"/>
    </xf>
    <xf numFmtId="0" fontId="3" fillId="0" borderId="2" xfId="0" applyFont="1" applyBorder="1" applyAlignment="1" applyProtection="1">
      <alignment horizontal="center" vertical="center" shrinkToFit="1"/>
      <protection locked="0"/>
    </xf>
    <xf numFmtId="0" fontId="3" fillId="0" borderId="3" xfId="0" applyFont="1" applyBorder="1" applyAlignment="1" applyProtection="1">
      <alignment horizontal="center" vertical="center" shrinkToFit="1"/>
      <protection locked="0"/>
    </xf>
    <xf numFmtId="0" fontId="5" fillId="0" borderId="1" xfId="0" applyFont="1" applyBorder="1" applyAlignment="1" applyProtection="1">
      <alignment horizontal="center" vertical="center" shrinkToFit="1"/>
      <protection locked="0"/>
    </xf>
    <xf numFmtId="0" fontId="5" fillId="0" borderId="2" xfId="0" applyFont="1" applyBorder="1" applyAlignment="1" applyProtection="1">
      <alignment horizontal="center" vertical="center" shrinkToFit="1"/>
      <protection locked="0"/>
    </xf>
    <xf numFmtId="0" fontId="5" fillId="0" borderId="3" xfId="0" applyFont="1" applyBorder="1" applyAlignment="1" applyProtection="1">
      <alignment horizontal="center" vertical="center" shrinkToFit="1"/>
      <protection locked="0"/>
    </xf>
    <xf numFmtId="0" fontId="40" fillId="0" borderId="92" xfId="0" applyFont="1" applyBorder="1" applyAlignment="1" applyProtection="1">
      <alignment horizontal="center" vertical="center" shrinkToFit="1"/>
      <protection locked="0"/>
    </xf>
    <xf numFmtId="181" fontId="38" fillId="0" borderId="99" xfId="0" applyNumberFormat="1" applyFont="1" applyBorder="1" applyAlignment="1">
      <alignment horizontal="center" vertical="center"/>
    </xf>
    <xf numFmtId="181" fontId="38" fillId="0" borderId="100" xfId="0" applyNumberFormat="1" applyFont="1" applyBorder="1" applyAlignment="1">
      <alignment horizontal="center" vertical="center"/>
    </xf>
    <xf numFmtId="181" fontId="38" fillId="0" borderId="101" xfId="0" applyNumberFormat="1" applyFont="1" applyBorder="1" applyAlignment="1">
      <alignment horizontal="center" vertical="center"/>
    </xf>
    <xf numFmtId="0" fontId="57" fillId="13" borderId="12" xfId="0" applyFont="1" applyFill="1" applyBorder="1" applyAlignment="1" applyProtection="1">
      <alignment horizontal="left" vertical="center"/>
      <protection locked="0"/>
    </xf>
    <xf numFmtId="0" fontId="57" fillId="10" borderId="52" xfId="0" applyFont="1" applyFill="1" applyBorder="1" applyAlignment="1" applyProtection="1">
      <alignment horizontal="center" vertical="center"/>
      <protection locked="0"/>
    </xf>
    <xf numFmtId="0" fontId="57" fillId="10" borderId="53" xfId="0" applyFont="1" applyFill="1" applyBorder="1" applyAlignment="1" applyProtection="1">
      <alignment horizontal="center" vertical="center"/>
      <protection locked="0"/>
    </xf>
    <xf numFmtId="0" fontId="57" fillId="10" borderId="54" xfId="0" applyFont="1" applyFill="1" applyBorder="1" applyAlignment="1" applyProtection="1">
      <alignment horizontal="center" vertical="center"/>
      <protection locked="0"/>
    </xf>
    <xf numFmtId="0" fontId="58" fillId="3" borderId="4" xfId="0" applyFont="1" applyFill="1" applyBorder="1" applyAlignment="1" applyProtection="1">
      <alignment horizontal="center" vertical="center"/>
      <protection locked="0"/>
    </xf>
    <xf numFmtId="0" fontId="38" fillId="0" borderId="53" xfId="0" applyFont="1" applyBorder="1" applyAlignment="1" applyProtection="1">
      <alignment horizontal="center" vertical="center" shrinkToFit="1"/>
      <protection locked="0"/>
    </xf>
    <xf numFmtId="0" fontId="38" fillId="0" borderId="54" xfId="0" applyFont="1" applyBorder="1" applyAlignment="1" applyProtection="1">
      <alignment horizontal="center" vertical="center" shrinkToFit="1"/>
      <protection locked="0"/>
    </xf>
    <xf numFmtId="181" fontId="38" fillId="0" borderId="52" xfId="0" applyNumberFormat="1" applyFont="1" applyBorder="1" applyAlignment="1">
      <alignment horizontal="center" vertical="center"/>
    </xf>
    <xf numFmtId="181" fontId="38" fillId="0" borderId="53" xfId="0" applyNumberFormat="1" applyFont="1" applyBorder="1" applyAlignment="1">
      <alignment horizontal="center" vertical="center"/>
    </xf>
    <xf numFmtId="181" fontId="38" fillId="0" borderId="54" xfId="0" applyNumberFormat="1" applyFont="1" applyBorder="1" applyAlignment="1">
      <alignment horizontal="center" vertical="center"/>
    </xf>
    <xf numFmtId="0" fontId="57" fillId="10" borderId="1" xfId="0" applyFont="1" applyFill="1" applyBorder="1" applyAlignment="1" applyProtection="1">
      <alignment horizontal="left" vertical="center"/>
      <protection locked="0"/>
    </xf>
    <xf numFmtId="0" fontId="57" fillId="10" borderId="2" xfId="0" applyFont="1" applyFill="1" applyBorder="1" applyAlignment="1" applyProtection="1">
      <alignment horizontal="left" vertical="center"/>
      <protection locked="0"/>
    </xf>
    <xf numFmtId="0" fontId="57" fillId="10" borderId="3" xfId="0" applyFont="1" applyFill="1" applyBorder="1" applyAlignment="1" applyProtection="1">
      <alignment horizontal="left" vertical="center"/>
      <protection locked="0"/>
    </xf>
    <xf numFmtId="0" fontId="38" fillId="0" borderId="4" xfId="0" applyFont="1" applyBorder="1" applyAlignment="1" applyProtection="1">
      <alignment horizontal="left" vertical="center" shrinkToFit="1"/>
      <protection locked="0"/>
    </xf>
    <xf numFmtId="0" fontId="57" fillId="3" borderId="1" xfId="0" applyFont="1" applyFill="1" applyBorder="1" applyAlignment="1" applyProtection="1">
      <alignment horizontal="center" vertical="center"/>
      <protection locked="0"/>
    </xf>
    <xf numFmtId="0" fontId="57" fillId="3" borderId="2" xfId="0" applyFont="1" applyFill="1" applyBorder="1" applyAlignment="1" applyProtection="1">
      <alignment horizontal="center" vertical="center"/>
      <protection locked="0"/>
    </xf>
    <xf numFmtId="49" fontId="56" fillId="3" borderId="2" xfId="0" applyNumberFormat="1" applyFont="1" applyFill="1" applyBorder="1" applyAlignment="1" applyProtection="1">
      <alignment horizontal="center" vertical="center"/>
      <protection locked="0"/>
    </xf>
    <xf numFmtId="0" fontId="57" fillId="10" borderId="7" xfId="0" applyFont="1" applyFill="1" applyBorder="1" applyAlignment="1" applyProtection="1">
      <alignment horizontal="left" vertical="center" wrapText="1"/>
      <protection locked="0"/>
    </xf>
    <xf numFmtId="0" fontId="56" fillId="10" borderId="7" xfId="0" applyFont="1" applyFill="1" applyBorder="1" applyAlignment="1" applyProtection="1">
      <alignment horizontal="left" vertical="center" wrapText="1"/>
      <protection locked="0"/>
    </xf>
    <xf numFmtId="0" fontId="57" fillId="10" borderId="0" xfId="0" applyFont="1" applyFill="1" applyAlignment="1" applyProtection="1">
      <alignment horizontal="left" vertical="center" wrapText="1"/>
      <protection locked="0"/>
    </xf>
    <xf numFmtId="0" fontId="57" fillId="10" borderId="4" xfId="0" applyFont="1" applyFill="1" applyBorder="1" applyAlignment="1" applyProtection="1">
      <alignment horizontal="left" vertical="center" wrapText="1"/>
      <protection locked="0"/>
    </xf>
    <xf numFmtId="181" fontId="38" fillId="0" borderId="1" xfId="0" applyNumberFormat="1" applyFont="1" applyBorder="1" applyAlignment="1">
      <alignment horizontal="center" vertical="center"/>
    </xf>
    <xf numFmtId="181" fontId="38" fillId="0" borderId="2" xfId="0" applyNumberFormat="1" applyFont="1" applyBorder="1" applyAlignment="1">
      <alignment horizontal="center" vertical="center"/>
    </xf>
    <xf numFmtId="0" fontId="57" fillId="10" borderId="85" xfId="0" applyFont="1" applyFill="1" applyBorder="1" applyAlignment="1" applyProtection="1">
      <alignment horizontal="center" vertical="center"/>
      <protection locked="0"/>
    </xf>
    <xf numFmtId="0" fontId="56" fillId="10" borderId="85" xfId="0" applyFont="1" applyFill="1" applyBorder="1" applyAlignment="1" applyProtection="1">
      <alignment horizontal="center" vertical="center"/>
      <protection locked="0"/>
    </xf>
    <xf numFmtId="180" fontId="38" fillId="0" borderId="1" xfId="0" applyNumberFormat="1" applyFont="1" applyBorder="1" applyAlignment="1">
      <alignment horizontal="center" vertical="center"/>
    </xf>
    <xf numFmtId="180" fontId="38" fillId="0" borderId="2" xfId="0" applyNumberFormat="1" applyFont="1" applyBorder="1" applyAlignment="1">
      <alignment horizontal="center" vertical="center"/>
    </xf>
    <xf numFmtId="0" fontId="56" fillId="3" borderId="1" xfId="0" applyFont="1" applyFill="1" applyBorder="1" applyAlignment="1" applyProtection="1">
      <alignment horizontal="center" vertical="center"/>
      <protection locked="0"/>
    </xf>
    <xf numFmtId="0" fontId="56" fillId="3" borderId="2" xfId="0" applyFont="1" applyFill="1" applyBorder="1" applyAlignment="1" applyProtection="1">
      <alignment horizontal="center" vertical="center"/>
      <protection locked="0"/>
    </xf>
    <xf numFmtId="56" fontId="56" fillId="3" borderId="1" xfId="0" applyNumberFormat="1" applyFont="1" applyFill="1" applyBorder="1" applyAlignment="1" applyProtection="1">
      <alignment horizontal="left" vertical="center"/>
      <protection locked="0"/>
    </xf>
    <xf numFmtId="0" fontId="56" fillId="3" borderId="2" xfId="0" applyFont="1" applyFill="1" applyBorder="1" applyAlignment="1" applyProtection="1">
      <alignment horizontal="left" vertical="center"/>
      <protection locked="0"/>
    </xf>
    <xf numFmtId="0" fontId="56" fillId="3" borderId="3" xfId="0" applyFont="1" applyFill="1" applyBorder="1" applyAlignment="1" applyProtection="1">
      <alignment horizontal="left" vertical="center"/>
      <protection locked="0"/>
    </xf>
    <xf numFmtId="0" fontId="57" fillId="3" borderId="85" xfId="0" applyFont="1" applyFill="1" applyBorder="1" applyAlignment="1" applyProtection="1">
      <alignment horizontal="center" vertical="center"/>
      <protection locked="0"/>
    </xf>
    <xf numFmtId="0" fontId="56" fillId="10" borderId="1" xfId="0" applyFont="1" applyFill="1" applyBorder="1" applyAlignment="1" applyProtection="1">
      <alignment horizontal="left" vertical="center"/>
      <protection locked="0"/>
    </xf>
    <xf numFmtId="0" fontId="56" fillId="10" borderId="2" xfId="0" applyFont="1" applyFill="1" applyBorder="1" applyAlignment="1" applyProtection="1">
      <alignment horizontal="left" vertical="center"/>
      <protection locked="0"/>
    </xf>
    <xf numFmtId="0" fontId="56" fillId="10" borderId="3" xfId="0" applyFont="1" applyFill="1" applyBorder="1" applyAlignment="1" applyProtection="1">
      <alignment horizontal="left" vertical="center"/>
      <protection locked="0"/>
    </xf>
    <xf numFmtId="0" fontId="57" fillId="3" borderId="72" xfId="0" applyFont="1" applyFill="1" applyBorder="1" applyAlignment="1" applyProtection="1">
      <alignment horizontal="center" vertical="center"/>
      <protection locked="0"/>
    </xf>
    <xf numFmtId="0" fontId="57" fillId="3" borderId="87" xfId="0" applyFont="1" applyFill="1" applyBorder="1" applyAlignment="1" applyProtection="1">
      <alignment horizontal="center" vertical="center"/>
      <protection locked="0"/>
    </xf>
    <xf numFmtId="182" fontId="57" fillId="3" borderId="72" xfId="0" applyNumberFormat="1" applyFont="1" applyFill="1" applyBorder="1" applyAlignment="1" applyProtection="1">
      <alignment horizontal="center" vertical="center"/>
      <protection locked="0"/>
    </xf>
    <xf numFmtId="182" fontId="57" fillId="3" borderId="85" xfId="0" applyNumberFormat="1" applyFont="1" applyFill="1" applyBorder="1" applyAlignment="1" applyProtection="1">
      <alignment horizontal="center" vertical="center"/>
      <protection locked="0"/>
    </xf>
    <xf numFmtId="182" fontId="57" fillId="3" borderId="87" xfId="0" applyNumberFormat="1" applyFont="1" applyFill="1" applyBorder="1" applyAlignment="1" applyProtection="1">
      <alignment horizontal="center" vertical="center"/>
      <protection locked="0"/>
    </xf>
    <xf numFmtId="0" fontId="57" fillId="10" borderId="56" xfId="0" applyFont="1" applyFill="1" applyBorder="1" applyAlignment="1" applyProtection="1">
      <alignment horizontal="center" vertical="center"/>
      <protection locked="0"/>
    </xf>
    <xf numFmtId="0" fontId="57" fillId="3" borderId="58" xfId="0" applyFont="1" applyFill="1" applyBorder="1" applyAlignment="1" applyProtection="1">
      <alignment horizontal="center" vertical="center"/>
      <protection locked="0"/>
    </xf>
    <xf numFmtId="0" fontId="57" fillId="3" borderId="57" xfId="0" applyFont="1" applyFill="1" applyBorder="1" applyAlignment="1" applyProtection="1">
      <alignment horizontal="center" vertical="center"/>
      <protection locked="0"/>
    </xf>
    <xf numFmtId="0" fontId="57" fillId="3" borderId="59" xfId="0" applyFont="1" applyFill="1" applyBorder="1" applyAlignment="1" applyProtection="1">
      <alignment horizontal="center" vertical="center"/>
      <protection locked="0"/>
    </xf>
    <xf numFmtId="182" fontId="57" fillId="3" borderId="57" xfId="0" applyNumberFormat="1" applyFont="1" applyFill="1" applyBorder="1" applyAlignment="1" applyProtection="1">
      <alignment horizontal="center" vertical="center"/>
      <protection locked="0"/>
    </xf>
    <xf numFmtId="182" fontId="57" fillId="3" borderId="58" xfId="0" applyNumberFormat="1" applyFont="1" applyFill="1" applyBorder="1" applyAlignment="1" applyProtection="1">
      <alignment horizontal="center" vertical="center"/>
      <protection locked="0"/>
    </xf>
    <xf numFmtId="182" fontId="57" fillId="3" borderId="59" xfId="0" applyNumberFormat="1" applyFont="1" applyFill="1" applyBorder="1" applyAlignment="1" applyProtection="1">
      <alignment horizontal="center" vertical="center"/>
      <protection locked="0"/>
    </xf>
    <xf numFmtId="0" fontId="45" fillId="0" borderId="12" xfId="0" applyFont="1" applyBorder="1" applyAlignment="1">
      <alignment horizontal="center" vertical="center"/>
    </xf>
    <xf numFmtId="0" fontId="45" fillId="0" borderId="1" xfId="0" applyFont="1" applyBorder="1" applyAlignment="1">
      <alignment horizontal="center" vertical="center"/>
    </xf>
    <xf numFmtId="0" fontId="45" fillId="0" borderId="2" xfId="0" applyFont="1" applyBorder="1" applyAlignment="1">
      <alignment horizontal="center" vertical="center"/>
    </xf>
    <xf numFmtId="0" fontId="45" fillId="0" borderId="3" xfId="0" applyFont="1" applyBorder="1" applyAlignment="1">
      <alignment horizontal="center" vertical="center"/>
    </xf>
    <xf numFmtId="0" fontId="45" fillId="0" borderId="13" xfId="0" applyFont="1" applyBorder="1" applyAlignment="1">
      <alignment horizontal="center" vertical="center"/>
    </xf>
    <xf numFmtId="0" fontId="50" fillId="0" borderId="4" xfId="0" applyFont="1" applyBorder="1" applyAlignment="1">
      <alignment horizontal="left" vertical="center"/>
    </xf>
    <xf numFmtId="178" fontId="7" fillId="0" borderId="62" xfId="0" applyNumberFormat="1" applyFont="1" applyBorder="1" applyAlignment="1" applyProtection="1">
      <alignment horizontal="center" vertical="center"/>
      <protection locked="0"/>
    </xf>
    <xf numFmtId="178" fontId="7" fillId="0" borderId="64" xfId="0" applyNumberFormat="1" applyFont="1" applyBorder="1" applyAlignment="1" applyProtection="1">
      <alignment horizontal="center" vertical="center"/>
      <protection locked="0"/>
    </xf>
    <xf numFmtId="0" fontId="7" fillId="0" borderId="13" xfId="0" applyFont="1" applyBorder="1" applyAlignment="1" applyProtection="1">
      <alignment horizontal="center" vertical="center"/>
      <protection locked="0"/>
    </xf>
    <xf numFmtId="0" fontId="7" fillId="0" borderId="28" xfId="0" applyFont="1" applyBorder="1" applyAlignment="1" applyProtection="1">
      <alignment horizontal="center" vertical="center"/>
      <protection locked="0"/>
    </xf>
    <xf numFmtId="176" fontId="7" fillId="0" borderId="68" xfId="0" applyNumberFormat="1" applyFont="1" applyBorder="1" applyAlignment="1" applyProtection="1">
      <alignment horizontal="center" vertical="center"/>
      <protection locked="0"/>
    </xf>
    <xf numFmtId="176" fontId="7" fillId="0" borderId="69" xfId="0" applyNumberFormat="1" applyFont="1" applyBorder="1" applyAlignment="1" applyProtection="1">
      <alignment horizontal="center" vertical="center"/>
      <protection locked="0"/>
    </xf>
    <xf numFmtId="0" fontId="7" fillId="0" borderId="62" xfId="0" applyFont="1" applyBorder="1" applyAlignment="1" applyProtection="1">
      <alignment horizontal="center" vertical="center"/>
      <protection locked="0"/>
    </xf>
    <xf numFmtId="0" fontId="7" fillId="0" borderId="64" xfId="0" applyFont="1" applyBorder="1" applyAlignment="1" applyProtection="1">
      <alignment horizontal="center" vertical="center"/>
      <protection locked="0"/>
    </xf>
    <xf numFmtId="12" fontId="7" fillId="0" borderId="62" xfId="0" applyNumberFormat="1" applyFont="1" applyBorder="1" applyAlignment="1" applyProtection="1">
      <alignment horizontal="center" vertical="center"/>
      <protection locked="0"/>
    </xf>
    <xf numFmtId="12" fontId="7" fillId="0" borderId="64" xfId="0" applyNumberFormat="1" applyFont="1" applyBorder="1" applyAlignment="1" applyProtection="1">
      <alignment horizontal="center" vertical="center"/>
      <protection locked="0"/>
    </xf>
    <xf numFmtId="0" fontId="7" fillId="0" borderId="12" xfId="0" applyFont="1" applyBorder="1" applyAlignment="1" applyProtection="1">
      <alignment horizontal="center" vertical="center"/>
      <protection locked="0"/>
    </xf>
    <xf numFmtId="0" fontId="7" fillId="0" borderId="11" xfId="0" applyFont="1" applyBorder="1" applyAlignment="1" applyProtection="1">
      <alignment horizontal="center" vertical="center"/>
      <protection locked="0"/>
    </xf>
    <xf numFmtId="0" fontId="7" fillId="0" borderId="8" xfId="0" applyFont="1" applyBorder="1" applyAlignment="1" applyProtection="1">
      <alignment horizontal="center" vertical="center"/>
      <protection locked="0"/>
    </xf>
    <xf numFmtId="0" fontId="7" fillId="0" borderId="10" xfId="0" applyFont="1" applyBorder="1" applyAlignment="1" applyProtection="1">
      <alignment horizontal="center" vertical="center"/>
      <protection locked="0"/>
    </xf>
    <xf numFmtId="0" fontId="7" fillId="0" borderId="6" xfId="0" applyFont="1" applyBorder="1" applyAlignment="1" applyProtection="1">
      <alignment horizontal="center" vertical="center"/>
      <protection locked="0"/>
    </xf>
    <xf numFmtId="0" fontId="7" fillId="0" borderId="1" xfId="0" applyFont="1" applyBorder="1" applyAlignment="1" applyProtection="1">
      <alignment horizontal="center" vertical="center"/>
      <protection locked="0"/>
    </xf>
    <xf numFmtId="0" fontId="7" fillId="0" borderId="2" xfId="0" applyFont="1" applyBorder="1" applyAlignment="1" applyProtection="1">
      <alignment horizontal="center" vertical="center"/>
      <protection locked="0"/>
    </xf>
    <xf numFmtId="0" fontId="7" fillId="0" borderId="3" xfId="0" applyFont="1" applyBorder="1" applyAlignment="1" applyProtection="1">
      <alignment horizontal="center" vertical="center"/>
      <protection locked="0"/>
    </xf>
    <xf numFmtId="176" fontId="7" fillId="0" borderId="79" xfId="0" applyNumberFormat="1" applyFont="1" applyBorder="1" applyAlignment="1">
      <alignment horizontal="center" vertical="center"/>
    </xf>
    <xf numFmtId="176" fontId="7" fillId="0" borderId="81" xfId="0" applyNumberFormat="1" applyFont="1" applyBorder="1" applyAlignment="1">
      <alignment horizontal="center" vertical="center"/>
    </xf>
    <xf numFmtId="176" fontId="7" fillId="0" borderId="83" xfId="0" applyNumberFormat="1" applyFont="1" applyBorder="1" applyAlignment="1">
      <alignment horizontal="center" vertical="center"/>
    </xf>
    <xf numFmtId="0" fontId="7" fillId="0" borderId="71" xfId="0" applyFont="1" applyBorder="1" applyAlignment="1" applyProtection="1">
      <alignment horizontal="center" vertical="center"/>
      <protection locked="0"/>
    </xf>
    <xf numFmtId="0" fontId="8" fillId="0" borderId="62" xfId="0" applyFont="1" applyBorder="1" applyAlignment="1">
      <alignment horizontal="center" vertical="center"/>
    </xf>
    <xf numFmtId="0" fontId="8" fillId="0" borderId="65" xfId="0" applyFont="1" applyBorder="1" applyAlignment="1">
      <alignment horizontal="center" vertical="center"/>
    </xf>
    <xf numFmtId="0" fontId="8" fillId="0" borderId="64" xfId="0" applyFont="1" applyBorder="1" applyAlignment="1">
      <alignment horizontal="center" vertical="center"/>
    </xf>
    <xf numFmtId="12" fontId="8" fillId="0" borderId="62" xfId="0" applyNumberFormat="1" applyFont="1" applyBorder="1" applyAlignment="1">
      <alignment horizontal="center" vertical="center"/>
    </xf>
    <xf numFmtId="12" fontId="8" fillId="0" borderId="65" xfId="0" applyNumberFormat="1" applyFont="1" applyBorder="1" applyAlignment="1">
      <alignment horizontal="center" vertical="center"/>
    </xf>
    <xf numFmtId="12" fontId="8" fillId="0" borderId="64" xfId="0" applyNumberFormat="1" applyFont="1" applyBorder="1" applyAlignment="1">
      <alignment horizontal="center" vertical="center"/>
    </xf>
    <xf numFmtId="178" fontId="8" fillId="0" borderId="62" xfId="0" applyNumberFormat="1" applyFont="1" applyBorder="1" applyAlignment="1">
      <alignment horizontal="center" vertical="center"/>
    </xf>
    <xf numFmtId="178" fontId="8" fillId="0" borderId="65" xfId="0" applyNumberFormat="1" applyFont="1" applyBorder="1" applyAlignment="1">
      <alignment horizontal="center" vertical="center"/>
    </xf>
    <xf numFmtId="178" fontId="8" fillId="0" borderId="64" xfId="0" applyNumberFormat="1" applyFont="1" applyBorder="1" applyAlignment="1">
      <alignment horizontal="center" vertical="center"/>
    </xf>
    <xf numFmtId="0" fontId="8" fillId="0" borderId="67" xfId="0" applyFont="1" applyBorder="1" applyAlignment="1">
      <alignment horizontal="center" vertical="center"/>
    </xf>
    <xf numFmtId="0" fontId="8" fillId="0" borderId="74" xfId="0" applyFont="1" applyBorder="1" applyAlignment="1">
      <alignment horizontal="center" vertical="center"/>
    </xf>
    <xf numFmtId="12" fontId="8" fillId="0" borderId="67" xfId="0" applyNumberFormat="1" applyFont="1" applyBorder="1" applyAlignment="1">
      <alignment horizontal="center" vertical="center"/>
    </xf>
    <xf numFmtId="12" fontId="8" fillId="0" borderId="74" xfId="0" applyNumberFormat="1" applyFont="1" applyBorder="1" applyAlignment="1">
      <alignment horizontal="center" vertical="center"/>
    </xf>
    <xf numFmtId="178" fontId="8" fillId="0" borderId="67" xfId="0" applyNumberFormat="1" applyFont="1" applyBorder="1" applyAlignment="1">
      <alignment horizontal="center" vertical="center"/>
    </xf>
    <xf numFmtId="178" fontId="8" fillId="0" borderId="74" xfId="0" applyNumberFormat="1" applyFont="1" applyBorder="1" applyAlignment="1">
      <alignment horizontal="center" vertical="center"/>
    </xf>
    <xf numFmtId="0" fontId="7" fillId="0" borderId="78" xfId="0" applyFont="1" applyBorder="1" applyAlignment="1" applyProtection="1">
      <alignment horizontal="center" vertical="center"/>
      <protection locked="0"/>
    </xf>
    <xf numFmtId="0" fontId="7" fillId="0" borderId="80" xfId="0" applyFont="1" applyBorder="1" applyAlignment="1" applyProtection="1">
      <alignment horizontal="center" vertical="center"/>
      <protection locked="0"/>
    </xf>
    <xf numFmtId="0" fontId="7" fillId="0" borderId="60" xfId="0" applyFont="1" applyBorder="1" applyAlignment="1" applyProtection="1">
      <alignment horizontal="center" vertical="center"/>
      <protection locked="0"/>
    </xf>
    <xf numFmtId="0" fontId="45" fillId="0" borderId="1" xfId="0" applyFont="1" applyBorder="1" applyAlignment="1" applyProtection="1">
      <alignment horizontal="center" vertical="center"/>
      <protection locked="0"/>
    </xf>
    <xf numFmtId="0" fontId="45" fillId="0" borderId="2" xfId="0" applyFont="1" applyBorder="1" applyAlignment="1" applyProtection="1">
      <alignment horizontal="center" vertical="center"/>
      <protection locked="0"/>
    </xf>
    <xf numFmtId="0" fontId="45" fillId="0" borderId="3" xfId="0" applyFont="1" applyBorder="1" applyAlignment="1" applyProtection="1">
      <alignment horizontal="center" vertical="center"/>
      <protection locked="0"/>
    </xf>
    <xf numFmtId="0" fontId="45" fillId="0" borderId="12" xfId="0" applyFont="1" applyBorder="1" applyAlignment="1" applyProtection="1">
      <alignment horizontal="center" vertical="center"/>
      <protection locked="0"/>
    </xf>
    <xf numFmtId="0" fontId="45" fillId="0" borderId="13" xfId="0" applyFont="1" applyBorder="1" applyAlignment="1" applyProtection="1">
      <alignment horizontal="center" vertical="center"/>
      <protection locked="0"/>
    </xf>
    <xf numFmtId="0" fontId="49" fillId="0" borderId="0" xfId="0" applyFont="1" applyAlignment="1">
      <alignment horizontal="center"/>
    </xf>
    <xf numFmtId="0" fontId="14" fillId="0" borderId="11" xfId="0" applyFont="1" applyBorder="1" applyAlignment="1">
      <alignment horizontal="center" vertical="center"/>
    </xf>
    <xf numFmtId="0" fontId="14" fillId="0" borderId="10" xfId="0" applyFont="1" applyBorder="1" applyAlignment="1">
      <alignment horizontal="center" vertical="center"/>
    </xf>
    <xf numFmtId="0" fontId="13" fillId="0" borderId="0" xfId="0" applyFont="1" applyAlignment="1"/>
    <xf numFmtId="0" fontId="13" fillId="0" borderId="4" xfId="0" applyFont="1" applyBorder="1" applyAlignment="1"/>
    <xf numFmtId="0" fontId="13" fillId="0" borderId="0" xfId="0" applyFont="1" applyAlignment="1" applyProtection="1">
      <alignment horizontal="left"/>
      <protection locked="0"/>
    </xf>
    <xf numFmtId="0" fontId="13" fillId="0" borderId="4" xfId="0" applyFont="1" applyBorder="1" applyAlignment="1" applyProtection="1">
      <alignment horizontal="left"/>
      <protection locked="0"/>
    </xf>
    <xf numFmtId="0" fontId="13" fillId="0" borderId="42" xfId="0" applyFont="1" applyBorder="1" applyAlignment="1" applyProtection="1">
      <alignment horizontal="left" vertical="center"/>
      <protection locked="0"/>
    </xf>
    <xf numFmtId="0" fontId="13" fillId="0" borderId="43" xfId="0" applyFont="1" applyBorder="1" applyAlignment="1" applyProtection="1">
      <alignment horizontal="left" vertical="center"/>
      <protection locked="0"/>
    </xf>
    <xf numFmtId="0" fontId="13" fillId="0" borderId="44" xfId="0" applyFont="1" applyBorder="1" applyAlignment="1" applyProtection="1">
      <alignment horizontal="left" vertical="center"/>
      <protection locked="0"/>
    </xf>
    <xf numFmtId="0" fontId="14" fillId="0" borderId="1" xfId="0" applyFont="1" applyBorder="1" applyAlignment="1">
      <alignment horizontal="center" vertical="center"/>
    </xf>
    <xf numFmtId="0" fontId="61" fillId="0" borderId="42" xfId="0" applyFont="1" applyBorder="1" applyAlignment="1" applyProtection="1">
      <alignment horizontal="left" vertical="center"/>
      <protection locked="0"/>
    </xf>
    <xf numFmtId="0" fontId="61" fillId="0" borderId="43" xfId="0" applyFont="1" applyBorder="1" applyAlignment="1" applyProtection="1">
      <alignment horizontal="left" vertical="center"/>
      <protection locked="0"/>
    </xf>
    <xf numFmtId="0" fontId="61" fillId="0" borderId="44" xfId="0" applyFont="1" applyBorder="1" applyAlignment="1" applyProtection="1">
      <alignment horizontal="left" vertical="center"/>
      <protection locked="0"/>
    </xf>
    <xf numFmtId="0" fontId="61" fillId="0" borderId="0" xfId="0" applyFont="1" applyAlignment="1" applyProtection="1">
      <alignment horizontal="left"/>
      <protection locked="0"/>
    </xf>
    <xf numFmtId="0" fontId="61" fillId="0" borderId="4" xfId="0" applyFont="1" applyBorder="1" applyAlignment="1" applyProtection="1">
      <alignment horizontal="left"/>
      <protection locked="0"/>
    </xf>
    <xf numFmtId="0" fontId="6" fillId="0" borderId="1" xfId="0" applyFont="1" applyBorder="1" applyAlignment="1">
      <alignment horizontal="left" vertical="center"/>
    </xf>
    <xf numFmtId="0" fontId="6" fillId="0" borderId="2" xfId="0" applyFont="1" applyBorder="1" applyAlignment="1">
      <alignment horizontal="left" vertical="center"/>
    </xf>
    <xf numFmtId="0" fontId="6" fillId="0" borderId="3" xfId="0" applyFont="1" applyBorder="1" applyAlignment="1">
      <alignment horizontal="left" vertical="center"/>
    </xf>
    <xf numFmtId="0" fontId="53" fillId="0" borderId="0" xfId="0" applyFont="1" applyAlignment="1">
      <alignment horizontal="left" vertical="center"/>
    </xf>
    <xf numFmtId="0" fontId="54" fillId="0" borderId="0" xfId="0" applyFont="1" applyAlignment="1">
      <alignment horizontal="right" vertical="center"/>
    </xf>
    <xf numFmtId="0" fontId="54" fillId="0" borderId="0" xfId="0" applyFont="1" applyAlignment="1">
      <alignment horizontal="left" vertical="center"/>
    </xf>
    <xf numFmtId="0" fontId="6" fillId="0" borderId="4" xfId="0" applyFont="1" applyBorder="1" applyAlignment="1">
      <alignment horizontal="center" vertical="center"/>
    </xf>
    <xf numFmtId="0" fontId="6" fillId="0" borderId="4" xfId="0" applyFont="1" applyBorder="1">
      <alignment vertical="center"/>
    </xf>
    <xf numFmtId="0" fontId="6" fillId="0" borderId="0" xfId="0" applyFont="1">
      <alignment vertical="center"/>
    </xf>
    <xf numFmtId="0" fontId="6" fillId="0" borderId="0" xfId="0" applyFont="1" applyAlignment="1">
      <alignment horizontal="left" vertical="center"/>
    </xf>
    <xf numFmtId="0" fontId="55" fillId="0" borderId="0" xfId="0" applyFont="1" applyAlignment="1">
      <alignment horizontal="left" vertical="center" wrapText="1"/>
    </xf>
    <xf numFmtId="0" fontId="55" fillId="0" borderId="0" xfId="0" applyFont="1" applyAlignment="1">
      <alignment horizontal="left" vertical="center"/>
    </xf>
    <xf numFmtId="0" fontId="6" fillId="0" borderId="12" xfId="0" applyFont="1" applyBorder="1" applyAlignment="1">
      <alignment horizontal="left" vertical="center"/>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58" fillId="0" borderId="4" xfId="0" applyFont="1" applyBorder="1">
      <alignment vertical="center"/>
    </xf>
    <xf numFmtId="0" fontId="58" fillId="0" borderId="1" xfId="0" applyFont="1" applyBorder="1" applyAlignment="1">
      <alignment horizontal="left" vertical="center"/>
    </xf>
    <xf numFmtId="0" fontId="58" fillId="0" borderId="2" xfId="0" applyFont="1" applyBorder="1" applyAlignment="1">
      <alignment horizontal="left" vertical="center"/>
    </xf>
    <xf numFmtId="0" fontId="58" fillId="0" borderId="3" xfId="0" applyFont="1" applyBorder="1" applyAlignment="1">
      <alignment horizontal="left" vertical="center"/>
    </xf>
  </cellXfs>
  <cellStyles count="5">
    <cellStyle name="パーセント" xfId="1" builtinId="5"/>
    <cellStyle name="標準" xfId="0" builtinId="0"/>
    <cellStyle name="標準 2" xfId="2" xr:uid="{00000000-0005-0000-0000-000002000000}"/>
    <cellStyle name="標準 3" xfId="3" xr:uid="{6FD6C7EA-8026-48A9-9B50-858453F130E7}"/>
    <cellStyle name="標準 3 2" xfId="4" xr:uid="{CF768745-4864-41C1-8BA8-528C6428B1BF}"/>
  </cellStyles>
  <dxfs count="0"/>
  <tableStyles count="0" defaultTableStyle="TableStyleMedium2" defaultPivotStyle="PivotStyleLight16"/>
  <colors>
    <mruColors>
      <color rgb="FF66FFFF"/>
      <color rgb="FFFFEFF5"/>
      <color rgb="FFFFFFCC"/>
      <color rgb="FFFFF5D9"/>
      <color rgb="FFCCFFFF"/>
      <color rgb="FFE3EFF9"/>
      <color rgb="FFFFE5EE"/>
      <color rgb="FFFDE9DF"/>
      <color rgb="FFFFE1EB"/>
      <color rgb="FFFEF2E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39</xdr:col>
      <xdr:colOff>118241</xdr:colOff>
      <xdr:row>0</xdr:row>
      <xdr:rowOff>137948</xdr:rowOff>
    </xdr:from>
    <xdr:ext cx="890588" cy="325730"/>
    <xdr:sp macro="" textlink="">
      <xdr:nvSpPr>
        <xdr:cNvPr id="2" name="テキスト ボックス 1">
          <a:extLst>
            <a:ext uri="{FF2B5EF4-FFF2-40B4-BE49-F238E27FC236}">
              <a16:creationId xmlns:a16="http://schemas.microsoft.com/office/drawing/2014/main" id="{660B96B2-F7F3-4029-BEDF-0D23DC08D926}"/>
            </a:ext>
          </a:extLst>
        </xdr:cNvPr>
        <xdr:cNvSpPr txBox="1"/>
      </xdr:nvSpPr>
      <xdr:spPr>
        <a:xfrm>
          <a:off x="9038403" y="142710"/>
          <a:ext cx="890588" cy="325730"/>
        </a:xfrm>
        <a:prstGeom prst="rect">
          <a:avLst/>
        </a:prstGeom>
        <a:noFill/>
        <a:ln w="1270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chorCtr="1">
          <a:spAutoFit/>
        </a:bodyPr>
        <a:lstStyle/>
        <a:p>
          <a:r>
            <a:rPr kumimoji="1" lang="ja-JP" altLang="en-US" sz="1400" b="1">
              <a:latin typeface="HG丸ｺﾞｼｯｸM-PRO" panose="020F0600000000000000" pitchFamily="50" charset="-128"/>
              <a:ea typeface="HG丸ｺﾞｼｯｸM-PRO" panose="020F0600000000000000" pitchFamily="50" charset="-128"/>
            </a:rPr>
            <a:t>記載例</a:t>
          </a:r>
        </a:p>
      </xdr:txBody>
    </xdr:sp>
    <xdr:clientData/>
  </xdr:oneCellAnchor>
  <xdr:twoCellAnchor>
    <xdr:from>
      <xdr:col>26</xdr:col>
      <xdr:colOff>132198</xdr:colOff>
      <xdr:row>4</xdr:row>
      <xdr:rowOff>287227</xdr:rowOff>
    </xdr:from>
    <xdr:to>
      <xdr:col>40</xdr:col>
      <xdr:colOff>52551</xdr:colOff>
      <xdr:row>6</xdr:row>
      <xdr:rowOff>182125</xdr:rowOff>
    </xdr:to>
    <xdr:sp macro="" textlink="">
      <xdr:nvSpPr>
        <xdr:cNvPr id="3" name="吹き出し: 角を丸めた四角形 2">
          <a:extLst>
            <a:ext uri="{FF2B5EF4-FFF2-40B4-BE49-F238E27FC236}">
              <a16:creationId xmlns:a16="http://schemas.microsoft.com/office/drawing/2014/main" id="{C13B172D-4C14-4674-BBCE-C9A58FDBC15E}"/>
            </a:ext>
          </a:extLst>
        </xdr:cNvPr>
        <xdr:cNvSpPr/>
      </xdr:nvSpPr>
      <xdr:spPr>
        <a:xfrm>
          <a:off x="6075798" y="811102"/>
          <a:ext cx="3125515" cy="323523"/>
        </a:xfrm>
        <a:prstGeom prst="wedgeRoundRectCallout">
          <a:avLst>
            <a:gd name="adj1" fmla="val -40981"/>
            <a:gd name="adj2" fmla="val 138871"/>
            <a:gd name="adj3" fmla="val 16667"/>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ja-JP" altLang="en-US" sz="800">
              <a:latin typeface="HG丸ｺﾞｼｯｸM-PRO" panose="020F0600000000000000" pitchFamily="50" charset="-128"/>
              <a:ea typeface="HG丸ｺﾞｼｯｸM-PRO" panose="020F0600000000000000" pitchFamily="50" charset="-128"/>
            </a:rPr>
            <a:t>「利用児童数実績表」の右側の</a:t>
          </a:r>
          <a:endParaRPr kumimoji="1" lang="en-US" altLang="ja-JP" sz="800">
            <a:latin typeface="HG丸ｺﾞｼｯｸM-PRO" panose="020F0600000000000000" pitchFamily="50" charset="-128"/>
            <a:ea typeface="HG丸ｺﾞｼｯｸM-PRO" panose="020F0600000000000000" pitchFamily="50" charset="-128"/>
          </a:endParaRPr>
        </a:p>
        <a:p>
          <a:pPr algn="l"/>
          <a:r>
            <a:rPr kumimoji="1" lang="ja-JP" altLang="en-US" sz="800">
              <a:latin typeface="HG丸ｺﾞｼｯｸM-PRO" panose="020F0600000000000000" pitchFamily="50" charset="-128"/>
              <a:ea typeface="HG丸ｺﾞｼｯｸM-PRO" panose="020F0600000000000000" pitchFamily="50" charset="-128"/>
            </a:rPr>
            <a:t>合計利用児童数が自動入力されます</a:t>
          </a:r>
        </a:p>
      </xdr:txBody>
    </xdr:sp>
    <xdr:clientData/>
  </xdr:twoCellAnchor>
  <xdr:twoCellAnchor>
    <xdr:from>
      <xdr:col>33</xdr:col>
      <xdr:colOff>55508</xdr:colOff>
      <xdr:row>17</xdr:row>
      <xdr:rowOff>188693</xdr:rowOff>
    </xdr:from>
    <xdr:to>
      <xdr:col>47</xdr:col>
      <xdr:colOff>65691</xdr:colOff>
      <xdr:row>20</xdr:row>
      <xdr:rowOff>118241</xdr:rowOff>
    </xdr:to>
    <xdr:sp macro="" textlink="">
      <xdr:nvSpPr>
        <xdr:cNvPr id="4" name="吹き出し: 角を丸めた四角形 3">
          <a:extLst>
            <a:ext uri="{FF2B5EF4-FFF2-40B4-BE49-F238E27FC236}">
              <a16:creationId xmlns:a16="http://schemas.microsoft.com/office/drawing/2014/main" id="{919931C8-90FB-46E3-859C-18EB63F23412}"/>
            </a:ext>
          </a:extLst>
        </xdr:cNvPr>
        <xdr:cNvSpPr/>
      </xdr:nvSpPr>
      <xdr:spPr>
        <a:xfrm>
          <a:off x="7599308" y="2912843"/>
          <a:ext cx="3210583" cy="448660"/>
        </a:xfrm>
        <a:prstGeom prst="wedgeRoundRectCallout">
          <a:avLst>
            <a:gd name="adj1" fmla="val -49475"/>
            <a:gd name="adj2" fmla="val -8991"/>
            <a:gd name="adj3" fmla="val 16667"/>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en-US" altLang="ja-JP" sz="800" b="1" u="none">
              <a:latin typeface="HG丸ｺﾞｼｯｸM-PRO" panose="020F0400000000000000" pitchFamily="34" charset="-128"/>
              <a:ea typeface="HG丸ｺﾞｼｯｸM-PRO" panose="020F0400000000000000" pitchFamily="34" charset="-128"/>
            </a:rPr>
            <a:t>※</a:t>
          </a:r>
          <a:r>
            <a:rPr kumimoji="1" lang="ja-JP" altLang="en-US" sz="800" b="1" u="none">
              <a:latin typeface="HG丸ｺﾞｼｯｸM-PRO" panose="020F0400000000000000" pitchFamily="34" charset="-128"/>
              <a:ea typeface="HG丸ｺﾞｼｯｸM-PRO" panose="020F0400000000000000" pitchFamily="34" charset="-128"/>
            </a:rPr>
            <a:t>事業計画書と変更があったもの　</a:t>
          </a:r>
          <a:endParaRPr kumimoji="1" lang="en-US" altLang="ja-JP" sz="800" b="1" u="none">
            <a:latin typeface="HG丸ｺﾞｼｯｸM-PRO" panose="020F0400000000000000" pitchFamily="34" charset="-128"/>
            <a:ea typeface="HG丸ｺﾞｼｯｸM-PRO" panose="020F0400000000000000" pitchFamily="34" charset="-128"/>
          </a:endParaRPr>
        </a:p>
        <a:p>
          <a:pPr algn="l"/>
          <a:r>
            <a:rPr kumimoji="1" lang="ja-JP" altLang="en-US" sz="800" b="1" u="none">
              <a:latin typeface="HG丸ｺﾞｼｯｸM-PRO" panose="020F0400000000000000" pitchFamily="34" charset="-128"/>
              <a:ea typeface="HG丸ｺﾞｼｯｸM-PRO" panose="020F0400000000000000" pitchFamily="34" charset="-128"/>
            </a:rPr>
            <a:t>　についてのみ，「開所日数変更　</a:t>
          </a:r>
          <a:endParaRPr kumimoji="1" lang="en-US" altLang="ja-JP" sz="800" b="1" u="none">
            <a:latin typeface="HG丸ｺﾞｼｯｸM-PRO" panose="020F0400000000000000" pitchFamily="34" charset="-128"/>
            <a:ea typeface="HG丸ｺﾞｼｯｸM-PRO" panose="020F0400000000000000" pitchFamily="34" charset="-128"/>
          </a:endParaRPr>
        </a:p>
        <a:p>
          <a:pPr algn="l"/>
          <a:r>
            <a:rPr kumimoji="1" lang="ja-JP" altLang="en-US" sz="800" b="1" u="none">
              <a:latin typeface="HG丸ｺﾞｼｯｸM-PRO" panose="020F0400000000000000" pitchFamily="34" charset="-128"/>
              <a:ea typeface="HG丸ｺﾞｼｯｸM-PRO" panose="020F0400000000000000" pitchFamily="34" charset="-128"/>
            </a:rPr>
            <a:t>　理由書」に記入してください</a:t>
          </a:r>
          <a:endParaRPr kumimoji="1" lang="en-US" altLang="ja-JP" sz="800" b="1" u="none">
            <a:latin typeface="HG丸ｺﾞｼｯｸM-PRO" panose="020F0400000000000000" pitchFamily="34" charset="-128"/>
            <a:ea typeface="HG丸ｺﾞｼｯｸM-PRO" panose="020F0400000000000000" pitchFamily="34" charset="-128"/>
          </a:endParaRPr>
        </a:p>
      </xdr:txBody>
    </xdr:sp>
    <xdr:clientData/>
  </xdr:twoCellAnchor>
  <xdr:twoCellAnchor>
    <xdr:from>
      <xdr:col>6</xdr:col>
      <xdr:colOff>66176</xdr:colOff>
      <xdr:row>14</xdr:row>
      <xdr:rowOff>173749</xdr:rowOff>
    </xdr:from>
    <xdr:to>
      <xdr:col>26</xdr:col>
      <xdr:colOff>57314</xdr:colOff>
      <xdr:row>16</xdr:row>
      <xdr:rowOff>188693</xdr:rowOff>
    </xdr:to>
    <xdr:sp macro="" textlink="">
      <xdr:nvSpPr>
        <xdr:cNvPr id="5" name="吹き出し: 角を丸めた四角形 4">
          <a:extLst>
            <a:ext uri="{FF2B5EF4-FFF2-40B4-BE49-F238E27FC236}">
              <a16:creationId xmlns:a16="http://schemas.microsoft.com/office/drawing/2014/main" id="{8CD061D3-C015-408B-BA57-3B89303FECDE}"/>
            </a:ext>
          </a:extLst>
        </xdr:cNvPr>
        <xdr:cNvSpPr/>
      </xdr:nvSpPr>
      <xdr:spPr>
        <a:xfrm>
          <a:off x="1437776" y="2431174"/>
          <a:ext cx="4563138" cy="319744"/>
        </a:xfrm>
        <a:prstGeom prst="wedgeRoundRectCallout">
          <a:avLst>
            <a:gd name="adj1" fmla="val -44853"/>
            <a:gd name="adj2" fmla="val 114076"/>
            <a:gd name="adj3" fmla="val 16667"/>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ja-JP" altLang="en-US" sz="800">
              <a:latin typeface="HG丸ｺﾞｼｯｸM-PRO" panose="020F0400000000000000" pitchFamily="34" charset="-128"/>
              <a:ea typeface="HG丸ｺﾞｼｯｸM-PRO" panose="020F0400000000000000" pitchFamily="34" charset="-128"/>
            </a:rPr>
            <a:t>「日曜日・祝日」の開所日は次の要件を全て満たすもの</a:t>
          </a:r>
          <a:endParaRPr kumimoji="1" lang="en-US" altLang="ja-JP" sz="800">
            <a:latin typeface="HG丸ｺﾞｼｯｸM-PRO" panose="020F0400000000000000" pitchFamily="34" charset="-128"/>
            <a:ea typeface="HG丸ｺﾞｼｯｸM-PRO" panose="020F0400000000000000" pitchFamily="34" charset="-128"/>
          </a:endParaRPr>
        </a:p>
        <a:p>
          <a:pPr algn="l"/>
          <a:r>
            <a:rPr kumimoji="1" lang="ja-JP" altLang="en-US" sz="800">
              <a:latin typeface="HG丸ｺﾞｼｯｸM-PRO" panose="020F0400000000000000" pitchFamily="34" charset="-128"/>
              <a:ea typeface="HG丸ｺﾞｼｯｸM-PRO" panose="020F0400000000000000" pitchFamily="34" charset="-128"/>
            </a:rPr>
            <a:t>①全入所児童が対象であること</a:t>
          </a:r>
          <a:endParaRPr kumimoji="1" lang="en-US" altLang="ja-JP" sz="800">
            <a:latin typeface="HG丸ｺﾞｼｯｸM-PRO" panose="020F0400000000000000" pitchFamily="34" charset="-128"/>
            <a:ea typeface="HG丸ｺﾞｼｯｸM-PRO" panose="020F0400000000000000" pitchFamily="34" charset="-128"/>
          </a:endParaRPr>
        </a:p>
        <a:p>
          <a:pPr algn="l"/>
          <a:r>
            <a:rPr kumimoji="1" lang="ja-JP" altLang="en-US" sz="800">
              <a:latin typeface="HG丸ｺﾞｼｯｸM-PRO" panose="020F0400000000000000" pitchFamily="34" charset="-128"/>
              <a:ea typeface="HG丸ｺﾞｼｯｸM-PRO" panose="020F0400000000000000" pitchFamily="34" charset="-128"/>
            </a:rPr>
            <a:t>②開所時間が８時間以上であること</a:t>
          </a:r>
          <a:endParaRPr kumimoji="1" lang="ja-JP" altLang="en-US" sz="700">
            <a:latin typeface="HG丸ｺﾞｼｯｸM-PRO" panose="020F0400000000000000" pitchFamily="34" charset="-128"/>
            <a:ea typeface="HG丸ｺﾞｼｯｸM-PRO" panose="020F0400000000000000" pitchFamily="34" charset="-128"/>
          </a:endParaRPr>
        </a:p>
      </xdr:txBody>
    </xdr:sp>
    <xdr:clientData/>
  </xdr:twoCellAnchor>
  <xdr:twoCellAnchor>
    <xdr:from>
      <xdr:col>0</xdr:col>
      <xdr:colOff>29230</xdr:colOff>
      <xdr:row>24</xdr:row>
      <xdr:rowOff>268669</xdr:rowOff>
    </xdr:from>
    <xdr:to>
      <xdr:col>6</xdr:col>
      <xdr:colOff>19707</xdr:colOff>
      <xdr:row>26</xdr:row>
      <xdr:rowOff>96728</xdr:rowOff>
    </xdr:to>
    <xdr:sp macro="" textlink="">
      <xdr:nvSpPr>
        <xdr:cNvPr id="6" name="吹き出し: 角を丸めた四角形 5">
          <a:extLst>
            <a:ext uri="{FF2B5EF4-FFF2-40B4-BE49-F238E27FC236}">
              <a16:creationId xmlns:a16="http://schemas.microsoft.com/office/drawing/2014/main" id="{CE38996C-9B76-497A-9FDD-69E79544D0DC}"/>
            </a:ext>
          </a:extLst>
        </xdr:cNvPr>
        <xdr:cNvSpPr/>
      </xdr:nvSpPr>
      <xdr:spPr>
        <a:xfrm>
          <a:off x="29230" y="4050094"/>
          <a:ext cx="1362077" cy="256684"/>
        </a:xfrm>
        <a:prstGeom prst="wedgeRoundRectCallout">
          <a:avLst>
            <a:gd name="adj1" fmla="val -21261"/>
            <a:gd name="adj2" fmla="val -84096"/>
            <a:gd name="adj3" fmla="val 16667"/>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ja-JP" altLang="en-US" sz="800">
              <a:latin typeface="HG丸ｺﾞｼｯｸM-PRO" panose="020F0600000000000000" pitchFamily="50" charset="-128"/>
              <a:ea typeface="HG丸ｺﾞｼｯｸM-PRO" panose="020F0600000000000000" pitchFamily="50" charset="-128"/>
            </a:rPr>
            <a:t>令和８年３月１日</a:t>
          </a:r>
          <a:endParaRPr kumimoji="1" lang="en-US" altLang="ja-JP" sz="800">
            <a:latin typeface="HG丸ｺﾞｼｯｸM-PRO" panose="020F0600000000000000" pitchFamily="50" charset="-128"/>
            <a:ea typeface="HG丸ｺﾞｼｯｸM-PRO" panose="020F0600000000000000" pitchFamily="50" charset="-128"/>
          </a:endParaRPr>
        </a:p>
        <a:p>
          <a:pPr algn="l"/>
          <a:r>
            <a:rPr kumimoji="1" lang="ja-JP" altLang="en-US" sz="800">
              <a:latin typeface="HG丸ｺﾞｼｯｸM-PRO" panose="020F0600000000000000" pitchFamily="50" charset="-128"/>
              <a:ea typeface="HG丸ｺﾞｼｯｸM-PRO" panose="020F0600000000000000" pitchFamily="50" charset="-128"/>
            </a:rPr>
            <a:t>時点の人数を記入</a:t>
          </a:r>
        </a:p>
      </xdr:txBody>
    </xdr:sp>
    <xdr:clientData/>
  </xdr:twoCellAnchor>
  <xdr:twoCellAnchor>
    <xdr:from>
      <xdr:col>0</xdr:col>
      <xdr:colOff>68646</xdr:colOff>
      <xdr:row>1</xdr:row>
      <xdr:rowOff>47132</xdr:rowOff>
    </xdr:from>
    <xdr:to>
      <xdr:col>16</xdr:col>
      <xdr:colOff>39414</xdr:colOff>
      <xdr:row>3</xdr:row>
      <xdr:rowOff>182124</xdr:rowOff>
    </xdr:to>
    <xdr:sp macro="" textlink="">
      <xdr:nvSpPr>
        <xdr:cNvPr id="7" name="吹き出し: 角を丸めた四角形 6">
          <a:extLst>
            <a:ext uri="{FF2B5EF4-FFF2-40B4-BE49-F238E27FC236}">
              <a16:creationId xmlns:a16="http://schemas.microsoft.com/office/drawing/2014/main" id="{F120C24D-B53B-4262-9366-5610C428F46C}"/>
            </a:ext>
          </a:extLst>
        </xdr:cNvPr>
        <xdr:cNvSpPr/>
      </xdr:nvSpPr>
      <xdr:spPr>
        <a:xfrm>
          <a:off x="68646" y="209057"/>
          <a:ext cx="3628368" cy="439792"/>
        </a:xfrm>
        <a:prstGeom prst="wedgeRoundRectCallout">
          <a:avLst>
            <a:gd name="adj1" fmla="val -46800"/>
            <a:gd name="adj2" fmla="val -8843"/>
            <a:gd name="adj3" fmla="val 16667"/>
          </a:avLst>
        </a:prstGeom>
      </xdr:spPr>
      <xdr:style>
        <a:lnRef idx="2">
          <a:schemeClr val="accent2"/>
        </a:lnRef>
        <a:fillRef idx="1">
          <a:schemeClr val="lt1"/>
        </a:fillRef>
        <a:effectRef idx="0">
          <a:schemeClr val="accent2"/>
        </a:effectRef>
        <a:fontRef idx="minor">
          <a:schemeClr val="dk1"/>
        </a:fontRef>
      </xdr:style>
      <xdr:txBody>
        <a:bodyPr vertOverflow="clip" horzOverflow="clip" lIns="36000" tIns="36000" rIns="36000" bIns="36000" rtlCol="0" anchor="ctr" anchorCtr="0"/>
        <a:lstStyle/>
        <a:p>
          <a:pPr algn="l"/>
          <a:r>
            <a:rPr kumimoji="1" lang="ja-JP" altLang="en-US" sz="1200">
              <a:latin typeface="HG丸ｺﾞｼｯｸM-PRO" panose="020F0400000000000000" pitchFamily="34" charset="-128"/>
              <a:ea typeface="HG丸ｺﾞｼｯｸM-PRO" panose="020F0400000000000000" pitchFamily="34" charset="-128"/>
            </a:rPr>
            <a:t>黄色セル：入力必須</a:t>
          </a:r>
          <a:endParaRPr kumimoji="1" lang="en-US" altLang="ja-JP" sz="1200">
            <a:latin typeface="HG丸ｺﾞｼｯｸM-PRO" panose="020F0400000000000000" pitchFamily="34" charset="-128"/>
            <a:ea typeface="HG丸ｺﾞｼｯｸM-PRO" panose="020F0400000000000000" pitchFamily="34" charset="-128"/>
          </a:endParaRPr>
        </a:p>
        <a:p>
          <a:pPr algn="l"/>
          <a:r>
            <a:rPr kumimoji="1" lang="ja-JP" altLang="en-US" sz="1200">
              <a:latin typeface="HG丸ｺﾞｼｯｸM-PRO" panose="020F0400000000000000" pitchFamily="34" charset="-128"/>
              <a:ea typeface="HG丸ｺﾞｼｯｸM-PRO" panose="020F0400000000000000" pitchFamily="34" charset="-128"/>
            </a:rPr>
            <a:t>ピンクセル：該当クラブのみ入力</a:t>
          </a:r>
          <a:endParaRPr kumimoji="1" lang="en-US" altLang="ja-JP" sz="1200">
            <a:latin typeface="HG丸ｺﾞｼｯｸM-PRO" panose="020F0400000000000000" pitchFamily="34" charset="-128"/>
            <a:ea typeface="HG丸ｺﾞｼｯｸM-PRO" panose="020F0400000000000000" pitchFamily="34" charset="-128"/>
          </a:endParaRPr>
        </a:p>
      </xdr:txBody>
    </xdr:sp>
    <xdr:clientData/>
  </xdr:twoCellAnchor>
  <xdr:twoCellAnchor>
    <xdr:from>
      <xdr:col>2</xdr:col>
      <xdr:colOff>7718</xdr:colOff>
      <xdr:row>11</xdr:row>
      <xdr:rowOff>17900</xdr:rowOff>
    </xdr:from>
    <xdr:to>
      <xdr:col>13</xdr:col>
      <xdr:colOff>45983</xdr:colOff>
      <xdr:row>13</xdr:row>
      <xdr:rowOff>256189</xdr:rowOff>
    </xdr:to>
    <xdr:sp macro="" textlink="">
      <xdr:nvSpPr>
        <xdr:cNvPr id="8" name="吹き出し: 角を丸めた四角形 7">
          <a:extLst>
            <a:ext uri="{FF2B5EF4-FFF2-40B4-BE49-F238E27FC236}">
              <a16:creationId xmlns:a16="http://schemas.microsoft.com/office/drawing/2014/main" id="{93C906FC-D8E8-4A39-BC21-61D353CA348E}"/>
            </a:ext>
          </a:extLst>
        </xdr:cNvPr>
        <xdr:cNvSpPr/>
      </xdr:nvSpPr>
      <xdr:spPr>
        <a:xfrm>
          <a:off x="464918" y="1799075"/>
          <a:ext cx="2552865" cy="466889"/>
        </a:xfrm>
        <a:prstGeom prst="wedgeRoundRectCallout">
          <a:avLst>
            <a:gd name="adj1" fmla="val -31268"/>
            <a:gd name="adj2" fmla="val 159030"/>
            <a:gd name="adj3" fmla="val 16667"/>
          </a:avLst>
        </a:prstGeom>
      </xdr:spPr>
      <xdr:style>
        <a:lnRef idx="2">
          <a:schemeClr val="accent2"/>
        </a:lnRef>
        <a:fillRef idx="1">
          <a:schemeClr val="lt1"/>
        </a:fillRef>
        <a:effectRef idx="0">
          <a:schemeClr val="accent2"/>
        </a:effectRef>
        <a:fontRef idx="minor">
          <a:schemeClr val="dk1"/>
        </a:fontRef>
      </xdr:style>
      <xdr:txBody>
        <a:bodyPr vertOverflow="clip" horzOverflow="clip" lIns="36000" tIns="36000" rIns="36000" bIns="36000" rtlCol="0" anchor="ctr" anchorCtr="0"/>
        <a:lstStyle/>
        <a:p>
          <a:pPr algn="l"/>
          <a:r>
            <a:rPr kumimoji="1" lang="ja-JP" altLang="en-US" sz="800">
              <a:latin typeface="HG丸ｺﾞｼｯｸM-PRO" panose="020F0400000000000000" pitchFamily="34" charset="-128"/>
              <a:ea typeface="HG丸ｺﾞｼｯｸM-PRO" panose="020F0400000000000000" pitchFamily="34" charset="-128"/>
            </a:rPr>
            <a:t>「開所日数内訳書」を作成すると自動で入力されます</a:t>
          </a:r>
          <a:endParaRPr kumimoji="1" lang="en-US" altLang="ja-JP" sz="800">
            <a:latin typeface="HG丸ｺﾞｼｯｸM-PRO" panose="020F0400000000000000" pitchFamily="34" charset="-128"/>
            <a:ea typeface="HG丸ｺﾞｼｯｸM-PRO" panose="020F0400000000000000" pitchFamily="34" charset="-128"/>
          </a:endParaRPr>
        </a:p>
        <a:p>
          <a:pPr algn="l"/>
          <a:r>
            <a:rPr kumimoji="1" lang="en-US" altLang="ja-JP" sz="800" b="1" u="sng">
              <a:latin typeface="HG丸ｺﾞｼｯｸM-PRO" panose="020F0400000000000000" pitchFamily="34" charset="-128"/>
              <a:ea typeface="HG丸ｺﾞｼｯｸM-PRO" panose="020F0400000000000000" pitchFamily="34" charset="-128"/>
            </a:rPr>
            <a:t>※</a:t>
          </a:r>
          <a:r>
            <a:rPr kumimoji="1" lang="ja-JP" altLang="en-US" sz="800" b="1" u="sng">
              <a:latin typeface="HG丸ｺﾞｼｯｸM-PRO" panose="020F0400000000000000" pitchFamily="34" charset="-128"/>
              <a:ea typeface="HG丸ｺﾞｼｯｸM-PRO" panose="020F0400000000000000" pitchFamily="34" charset="-128"/>
            </a:rPr>
            <a:t>支援の単位２・３は手入力</a:t>
          </a:r>
          <a:endParaRPr kumimoji="1" lang="en-US" altLang="ja-JP" sz="800" b="1" u="sng">
            <a:latin typeface="HG丸ｺﾞｼｯｸM-PRO" panose="020F0400000000000000" pitchFamily="34" charset="-128"/>
            <a:ea typeface="HG丸ｺﾞｼｯｸM-PRO" panose="020F0400000000000000" pitchFamily="34" charset="-128"/>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21</xdr:col>
      <xdr:colOff>175846</xdr:colOff>
      <xdr:row>1</xdr:row>
      <xdr:rowOff>1</xdr:rowOff>
    </xdr:from>
    <xdr:ext cx="890588" cy="325730"/>
    <xdr:sp macro="" textlink="">
      <xdr:nvSpPr>
        <xdr:cNvPr id="2" name="テキスト ボックス 1">
          <a:extLst>
            <a:ext uri="{FF2B5EF4-FFF2-40B4-BE49-F238E27FC236}">
              <a16:creationId xmlns:a16="http://schemas.microsoft.com/office/drawing/2014/main" id="{0744AF2B-D7CB-47BE-9F8C-66DF0DB955C6}"/>
            </a:ext>
          </a:extLst>
        </xdr:cNvPr>
        <xdr:cNvSpPr txBox="1"/>
      </xdr:nvSpPr>
      <xdr:spPr>
        <a:xfrm>
          <a:off x="13782308" y="161926"/>
          <a:ext cx="890588" cy="325730"/>
        </a:xfrm>
        <a:prstGeom prst="rect">
          <a:avLst/>
        </a:prstGeom>
        <a:noFill/>
        <a:ln w="1270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chorCtr="1">
          <a:spAutoFit/>
        </a:bodyPr>
        <a:lstStyle/>
        <a:p>
          <a:r>
            <a:rPr kumimoji="1" lang="ja-JP" altLang="en-US" sz="1400" b="1">
              <a:latin typeface="HG丸ｺﾞｼｯｸM-PRO" panose="020F0600000000000000" pitchFamily="50" charset="-128"/>
              <a:ea typeface="HG丸ｺﾞｼｯｸM-PRO" panose="020F0600000000000000" pitchFamily="50" charset="-128"/>
            </a:rPr>
            <a:t>記載例</a:t>
          </a:r>
        </a:p>
      </xdr:txBody>
    </xdr:sp>
    <xdr:clientData/>
  </xdr:oneCellAnchor>
  <xdr:twoCellAnchor>
    <xdr:from>
      <xdr:col>2</xdr:col>
      <xdr:colOff>41396</xdr:colOff>
      <xdr:row>7</xdr:row>
      <xdr:rowOff>151300</xdr:rowOff>
    </xdr:from>
    <xdr:to>
      <xdr:col>7</xdr:col>
      <xdr:colOff>154596</xdr:colOff>
      <xdr:row>8</xdr:row>
      <xdr:rowOff>259373</xdr:rowOff>
    </xdr:to>
    <xdr:sp macro="" textlink="">
      <xdr:nvSpPr>
        <xdr:cNvPr id="3" name="吹き出し: 角を丸めた四角形 2">
          <a:extLst>
            <a:ext uri="{FF2B5EF4-FFF2-40B4-BE49-F238E27FC236}">
              <a16:creationId xmlns:a16="http://schemas.microsoft.com/office/drawing/2014/main" id="{90BC90CD-4481-4233-BB9A-E6D06770A1DA}"/>
            </a:ext>
          </a:extLst>
        </xdr:cNvPr>
        <xdr:cNvSpPr/>
      </xdr:nvSpPr>
      <xdr:spPr>
        <a:xfrm>
          <a:off x="1341558" y="1284775"/>
          <a:ext cx="3346938" cy="174748"/>
        </a:xfrm>
        <a:prstGeom prst="wedgeRoundRectCallout">
          <a:avLst>
            <a:gd name="adj1" fmla="val 35740"/>
            <a:gd name="adj2" fmla="val -96477"/>
            <a:gd name="adj3" fmla="val 16667"/>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en-US" altLang="ja-JP" sz="900">
              <a:latin typeface="HG丸ｺﾞｼｯｸM-PRO" panose="020F0600000000000000" pitchFamily="50" charset="-128"/>
              <a:ea typeface="HG丸ｺﾞｼｯｸM-PRO" panose="020F0600000000000000" pitchFamily="50" charset="-128"/>
            </a:rPr>
            <a:t>10</a:t>
          </a:r>
          <a:r>
            <a:rPr kumimoji="1" lang="ja-JP" altLang="en-US" sz="900">
              <a:latin typeface="HG丸ｺﾞｼｯｸM-PRO" panose="020F0600000000000000" pitchFamily="50" charset="-128"/>
              <a:ea typeface="HG丸ｺﾞｼｯｸM-PRO" panose="020F0600000000000000" pitchFamily="50" charset="-128"/>
            </a:rPr>
            <a:t>人</a:t>
          </a:r>
          <a:r>
            <a:rPr kumimoji="1" lang="en-US" altLang="ja-JP" sz="900">
              <a:latin typeface="HG丸ｺﾞｼｯｸM-PRO" panose="020F0600000000000000" pitchFamily="50" charset="-128"/>
              <a:ea typeface="HG丸ｺﾞｼｯｸM-PRO" panose="020F0600000000000000" pitchFamily="50" charset="-128"/>
            </a:rPr>
            <a:t>×5</a:t>
          </a:r>
          <a:r>
            <a:rPr kumimoji="1" lang="ja-JP" altLang="en-US" sz="900">
              <a:latin typeface="HG丸ｺﾞｼｯｸM-PRO" panose="020F0600000000000000" pitchFamily="50" charset="-128"/>
              <a:ea typeface="HG丸ｺﾞｼｯｸM-PRO" panose="020F0600000000000000" pitchFamily="50" charset="-128"/>
            </a:rPr>
            <a:t>日</a:t>
          </a:r>
          <a:r>
            <a:rPr kumimoji="1" lang="en-US" altLang="ja-JP" sz="900">
              <a:latin typeface="HG丸ｺﾞｼｯｸM-PRO" panose="020F0600000000000000" pitchFamily="50" charset="-128"/>
              <a:ea typeface="HG丸ｺﾞｼｯｸM-PRO" panose="020F0600000000000000" pitchFamily="50" charset="-128"/>
            </a:rPr>
            <a:t>/6</a:t>
          </a:r>
          <a:r>
            <a:rPr kumimoji="1" lang="ja-JP" altLang="en-US" sz="900">
              <a:latin typeface="HG丸ｺﾞｼｯｸM-PRO" panose="020F0600000000000000" pitchFamily="50" charset="-128"/>
              <a:ea typeface="HG丸ｺﾞｼｯｸM-PRO" panose="020F0600000000000000" pitchFamily="50" charset="-128"/>
            </a:rPr>
            <a:t>日＝</a:t>
          </a:r>
          <a:r>
            <a:rPr kumimoji="1" lang="en-US" altLang="ja-JP" sz="900">
              <a:latin typeface="HG丸ｺﾞｼｯｸM-PRO" panose="020F0600000000000000" pitchFamily="50" charset="-128"/>
              <a:ea typeface="HG丸ｺﾞｼｯｸM-PRO" panose="020F0600000000000000" pitchFamily="50" charset="-128"/>
            </a:rPr>
            <a:t>8.33</a:t>
          </a:r>
          <a:r>
            <a:rPr kumimoji="1" lang="ja-JP" altLang="en-US" sz="900">
              <a:latin typeface="HG丸ｺﾞｼｯｸM-PRO" panose="020F0600000000000000" pitchFamily="50" charset="-128"/>
              <a:ea typeface="HG丸ｺﾞｼｯｸM-PRO" panose="020F0600000000000000" pitchFamily="50" charset="-128"/>
            </a:rPr>
            <a:t>≒</a:t>
          </a:r>
          <a:r>
            <a:rPr kumimoji="1" lang="en-US" altLang="ja-JP" sz="900">
              <a:latin typeface="HG丸ｺﾞｼｯｸM-PRO" panose="020F0600000000000000" pitchFamily="50" charset="-128"/>
              <a:ea typeface="HG丸ｺﾞｼｯｸM-PRO" panose="020F0600000000000000" pitchFamily="50" charset="-128"/>
            </a:rPr>
            <a:t>9</a:t>
          </a:r>
          <a:r>
            <a:rPr kumimoji="1" lang="ja-JP" altLang="en-US" sz="900">
              <a:latin typeface="HG丸ｺﾞｼｯｸM-PRO" panose="020F0600000000000000" pitchFamily="50" charset="-128"/>
              <a:ea typeface="HG丸ｺﾞｼｯｸM-PRO" panose="020F0600000000000000" pitchFamily="50" charset="-128"/>
            </a:rPr>
            <a:t>人</a:t>
          </a:r>
          <a:endParaRPr kumimoji="1" lang="en-US" altLang="ja-JP" sz="900">
            <a:latin typeface="HG丸ｺﾞｼｯｸM-PRO" panose="020F0600000000000000" pitchFamily="50" charset="-128"/>
            <a:ea typeface="HG丸ｺﾞｼｯｸM-PRO" panose="020F0600000000000000" pitchFamily="50" charset="-128"/>
          </a:endParaRPr>
        </a:p>
        <a:p>
          <a:pPr algn="l"/>
          <a:r>
            <a:rPr kumimoji="1" lang="en-US" altLang="ja-JP" sz="900">
              <a:latin typeface="HG丸ｺﾞｼｯｸM-PRO" panose="020F0600000000000000" pitchFamily="50" charset="-128"/>
              <a:ea typeface="HG丸ｺﾞｼｯｸM-PRO" panose="020F0600000000000000" pitchFamily="50" charset="-128"/>
            </a:rPr>
            <a:t>※</a:t>
          </a:r>
          <a:r>
            <a:rPr kumimoji="1" lang="ja-JP" altLang="en-US" sz="900">
              <a:latin typeface="HG丸ｺﾞｼｯｸM-PRO" panose="020F0600000000000000" pitchFamily="50" charset="-128"/>
              <a:ea typeface="HG丸ｺﾞｼｯｸM-PRO" panose="020F0600000000000000" pitchFamily="50" charset="-128"/>
            </a:rPr>
            <a:t>小数点以下切り上げる</a:t>
          </a:r>
        </a:p>
      </xdr:txBody>
    </xdr:sp>
    <xdr:clientData/>
  </xdr:twoCellAnchor>
  <xdr:twoCellAnchor>
    <xdr:from>
      <xdr:col>15</xdr:col>
      <xdr:colOff>329710</xdr:colOff>
      <xdr:row>17</xdr:row>
      <xdr:rowOff>202588</xdr:rowOff>
    </xdr:from>
    <xdr:to>
      <xdr:col>23</xdr:col>
      <xdr:colOff>12088</xdr:colOff>
      <xdr:row>21</xdr:row>
      <xdr:rowOff>197827</xdr:rowOff>
    </xdr:to>
    <xdr:sp macro="" textlink="">
      <xdr:nvSpPr>
        <xdr:cNvPr id="4" name="フローチャート: 代替処理 3">
          <a:extLst>
            <a:ext uri="{FF2B5EF4-FFF2-40B4-BE49-F238E27FC236}">
              <a16:creationId xmlns:a16="http://schemas.microsoft.com/office/drawing/2014/main" id="{CA8F063A-78D8-40B7-B399-E4170D2914FF}"/>
            </a:ext>
          </a:extLst>
        </xdr:cNvPr>
        <xdr:cNvSpPr/>
      </xdr:nvSpPr>
      <xdr:spPr>
        <a:xfrm>
          <a:off x="10049972" y="2912450"/>
          <a:ext cx="4863978" cy="647702"/>
        </a:xfrm>
        <a:prstGeom prst="flowChartAlternateProcess">
          <a:avLst/>
        </a:prstGeom>
        <a:solidFill>
          <a:sysClr val="window" lastClr="FFFFFF"/>
        </a:solidFill>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b="1" u="sng">
              <a:solidFill>
                <a:sysClr val="windowText" lastClr="000000"/>
              </a:solidFill>
              <a:latin typeface="HG丸ｺﾞｼｯｸM-PRO" panose="020F0600000000000000" pitchFamily="50" charset="-128"/>
              <a:ea typeface="HG丸ｺﾞｼｯｸM-PRO" panose="020F0600000000000000" pitchFamily="50" charset="-128"/>
            </a:rPr>
            <a:t>＜注意＞</a:t>
          </a:r>
          <a:endParaRPr kumimoji="1" lang="en-US" altLang="ja-JP" sz="1000" b="1" u="sng">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000" b="1">
              <a:solidFill>
                <a:sysClr val="windowText" lastClr="000000"/>
              </a:solidFill>
              <a:latin typeface="HG丸ｺﾞｼｯｸM-PRO" panose="020F0600000000000000" pitchFamily="50" charset="-128"/>
              <a:ea typeface="HG丸ｺﾞｼｯｸM-PRO" panose="020F0600000000000000" pitchFamily="50" charset="-128"/>
            </a:rPr>
            <a:t>一時保育以外は毎月の児童数報告と同じ人数になります。</a:t>
          </a:r>
          <a:endParaRPr kumimoji="1" lang="en-US" altLang="ja-JP" sz="1000" b="1">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en-US" altLang="ja-JP" sz="1000" b="1">
              <a:solidFill>
                <a:sysClr val="windowText" lastClr="000000"/>
              </a:solidFill>
              <a:latin typeface="HG丸ｺﾞｼｯｸM-PRO" panose="020F0600000000000000" pitchFamily="50" charset="-128"/>
              <a:ea typeface="HG丸ｺﾞｼｯｸM-PRO" panose="020F0600000000000000" pitchFamily="50" charset="-128"/>
            </a:rPr>
            <a:t>※</a:t>
          </a:r>
          <a:r>
            <a:rPr kumimoji="1" lang="ja-JP" altLang="en-US" sz="1000" b="1">
              <a:solidFill>
                <a:sysClr val="windowText" lastClr="000000"/>
              </a:solidFill>
              <a:latin typeface="HG丸ｺﾞｼｯｸM-PRO" panose="020F0600000000000000" pitchFamily="50" charset="-128"/>
              <a:ea typeface="HG丸ｺﾞｼｯｸM-PRO" panose="020F0600000000000000" pitchFamily="50" charset="-128"/>
            </a:rPr>
            <a:t>毎月報告している入所児童数を確認　</a:t>
          </a:r>
          <a:endParaRPr kumimoji="1" lang="en-US" altLang="ja-JP" sz="1000" b="1">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000" b="1">
              <a:solidFill>
                <a:sysClr val="windowText" lastClr="000000"/>
              </a:solidFill>
              <a:latin typeface="HG丸ｺﾞｼｯｸM-PRO" panose="020F0600000000000000" pitchFamily="50" charset="-128"/>
              <a:ea typeface="HG丸ｺﾞｼｯｸM-PRO" panose="020F0600000000000000" pitchFamily="50" charset="-128"/>
            </a:rPr>
            <a:t>　のうえ正確に記入してください</a:t>
          </a:r>
        </a:p>
      </xdr:txBody>
    </xdr:sp>
    <xdr:clientData/>
  </xdr:twoCellAnchor>
  <xdr:twoCellAnchor>
    <xdr:from>
      <xdr:col>17</xdr:col>
      <xdr:colOff>129321</xdr:colOff>
      <xdr:row>2</xdr:row>
      <xdr:rowOff>121993</xdr:rowOff>
    </xdr:from>
    <xdr:to>
      <xdr:col>22</xdr:col>
      <xdr:colOff>147271</xdr:colOff>
      <xdr:row>3</xdr:row>
      <xdr:rowOff>61180</xdr:rowOff>
    </xdr:to>
    <xdr:sp macro="" textlink="">
      <xdr:nvSpPr>
        <xdr:cNvPr id="5" name="吹き出し: 角を丸めた四角形 4">
          <a:extLst>
            <a:ext uri="{FF2B5EF4-FFF2-40B4-BE49-F238E27FC236}">
              <a16:creationId xmlns:a16="http://schemas.microsoft.com/office/drawing/2014/main" id="{0395ED64-989E-4F41-AADC-B154E112E273}"/>
            </a:ext>
          </a:extLst>
        </xdr:cNvPr>
        <xdr:cNvSpPr/>
      </xdr:nvSpPr>
      <xdr:spPr>
        <a:xfrm>
          <a:off x="11144983" y="445843"/>
          <a:ext cx="3256450" cy="105874"/>
        </a:xfrm>
        <a:prstGeom prst="wedgeRoundRectCallout">
          <a:avLst>
            <a:gd name="adj1" fmla="val 46793"/>
            <a:gd name="adj2" fmla="val 238403"/>
            <a:gd name="adj3" fmla="val 16667"/>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ja-JP" altLang="en-US" sz="900">
              <a:latin typeface="HG丸ｺﾞｼｯｸM-PRO" panose="020F0600000000000000" pitchFamily="50" charset="-128"/>
              <a:ea typeface="HG丸ｺﾞｼｯｸM-PRO" panose="020F0600000000000000" pitchFamily="50" charset="-128"/>
            </a:rPr>
            <a:t>一時保育以外の登録人数の合計</a:t>
          </a:r>
        </a:p>
      </xdr:txBody>
    </xdr:sp>
    <xdr:clientData/>
  </xdr:twoCellAnchor>
  <xdr:twoCellAnchor>
    <xdr:from>
      <xdr:col>17</xdr:col>
      <xdr:colOff>94882</xdr:colOff>
      <xdr:row>6</xdr:row>
      <xdr:rowOff>322015</xdr:rowOff>
    </xdr:from>
    <xdr:to>
      <xdr:col>23</xdr:col>
      <xdr:colOff>36267</xdr:colOff>
      <xdr:row>8</xdr:row>
      <xdr:rowOff>46159</xdr:rowOff>
    </xdr:to>
    <xdr:sp macro="" textlink="">
      <xdr:nvSpPr>
        <xdr:cNvPr id="6" name="吹き出し: 角を丸めた四角形 5">
          <a:extLst>
            <a:ext uri="{FF2B5EF4-FFF2-40B4-BE49-F238E27FC236}">
              <a16:creationId xmlns:a16="http://schemas.microsoft.com/office/drawing/2014/main" id="{0753B193-FF2F-4ADE-BDD9-47DCF4A845D6}"/>
            </a:ext>
          </a:extLst>
        </xdr:cNvPr>
        <xdr:cNvSpPr/>
      </xdr:nvSpPr>
      <xdr:spPr>
        <a:xfrm>
          <a:off x="11105782" y="1131640"/>
          <a:ext cx="3827585" cy="209919"/>
        </a:xfrm>
        <a:prstGeom prst="wedgeRoundRectCallout">
          <a:avLst>
            <a:gd name="adj1" fmla="val 57511"/>
            <a:gd name="adj2" fmla="val -135803"/>
            <a:gd name="adj3" fmla="val 16667"/>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ja-JP" altLang="en-US" sz="900">
              <a:latin typeface="HG丸ｺﾞｼｯｸM-PRO" panose="020F0600000000000000" pitchFamily="50" charset="-128"/>
              <a:ea typeface="HG丸ｺﾞｼｯｸM-PRO" panose="020F0600000000000000" pitchFamily="50" charset="-128"/>
            </a:rPr>
            <a:t>一時保育を含むの利用児童数の合計</a:t>
          </a:r>
          <a:endParaRPr kumimoji="1" lang="en-US" altLang="ja-JP" sz="900">
            <a:latin typeface="HG丸ｺﾞｼｯｸM-PRO" panose="020F0600000000000000" pitchFamily="50" charset="-128"/>
            <a:ea typeface="HG丸ｺﾞｼｯｸM-PRO" panose="020F0600000000000000" pitchFamily="50" charset="-128"/>
          </a:endParaRPr>
        </a:p>
      </xdr:txBody>
    </xdr:sp>
    <xdr:clientData/>
  </xdr:twoCellAnchor>
  <xdr:twoCellAnchor>
    <xdr:from>
      <xdr:col>12</xdr:col>
      <xdr:colOff>300387</xdr:colOff>
      <xdr:row>9</xdr:row>
      <xdr:rowOff>287948</xdr:rowOff>
    </xdr:from>
    <xdr:to>
      <xdr:col>21</xdr:col>
      <xdr:colOff>223630</xdr:colOff>
      <xdr:row>11</xdr:row>
      <xdr:rowOff>65943</xdr:rowOff>
    </xdr:to>
    <xdr:sp macro="" textlink="">
      <xdr:nvSpPr>
        <xdr:cNvPr id="7" name="吹き出し: 角を丸めた四角形 6">
          <a:extLst>
            <a:ext uri="{FF2B5EF4-FFF2-40B4-BE49-F238E27FC236}">
              <a16:creationId xmlns:a16="http://schemas.microsoft.com/office/drawing/2014/main" id="{4B5EB3AA-08C4-4B87-BB0B-7B9E10A60E8D}"/>
            </a:ext>
          </a:extLst>
        </xdr:cNvPr>
        <xdr:cNvSpPr/>
      </xdr:nvSpPr>
      <xdr:spPr>
        <a:xfrm>
          <a:off x="8077549" y="1621448"/>
          <a:ext cx="5752543" cy="225670"/>
        </a:xfrm>
        <a:prstGeom prst="wedgeRoundRectCallout">
          <a:avLst>
            <a:gd name="adj1" fmla="val 52923"/>
            <a:gd name="adj2" fmla="val -49163"/>
            <a:gd name="adj3" fmla="val 16667"/>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ja-JP" altLang="en-US" sz="900">
              <a:latin typeface="HG丸ｺﾞｼｯｸM-PRO" panose="020F0600000000000000" pitchFamily="50" charset="-128"/>
              <a:ea typeface="HG丸ｺﾞｼｯｸM-PRO" panose="020F0600000000000000" pitchFamily="50" charset="-128"/>
            </a:rPr>
            <a:t>月ごとの延べ利用人数</a:t>
          </a:r>
          <a:r>
            <a:rPr kumimoji="1" lang="en-US" altLang="ja-JP" sz="900">
              <a:latin typeface="HG丸ｺﾞｼｯｸM-PRO" panose="020F0600000000000000" pitchFamily="50" charset="-128"/>
              <a:ea typeface="HG丸ｺﾞｼｯｸM-PRO" panose="020F0600000000000000" pitchFamily="50" charset="-128"/>
            </a:rPr>
            <a:t>2</a:t>
          </a:r>
          <a:r>
            <a:rPr kumimoji="1" lang="ja-JP" altLang="en-US" sz="900">
              <a:latin typeface="HG丸ｺﾞｼｯｸM-PRO" panose="020F0600000000000000" pitchFamily="50" charset="-128"/>
              <a:ea typeface="HG丸ｺﾞｼｯｸM-PRO" panose="020F0600000000000000" pitchFamily="50" charset="-128"/>
            </a:rPr>
            <a:t>人</a:t>
          </a:r>
          <a:r>
            <a:rPr kumimoji="1" lang="en-US" altLang="ja-JP" sz="900">
              <a:latin typeface="HG丸ｺﾞｼｯｸM-PRO" panose="020F0600000000000000" pitchFamily="50" charset="-128"/>
              <a:ea typeface="HG丸ｺﾞｼｯｸM-PRO" panose="020F0600000000000000" pitchFamily="50" charset="-128"/>
            </a:rPr>
            <a:t>/</a:t>
          </a:r>
          <a:r>
            <a:rPr kumimoji="1" lang="ja-JP" altLang="en-US" sz="900">
              <a:latin typeface="HG丸ｺﾞｼｯｸM-PRO" panose="020F0600000000000000" pitchFamily="50" charset="-128"/>
              <a:ea typeface="HG丸ｺﾞｼｯｸM-PRO" panose="020F0600000000000000" pitchFamily="50" charset="-128"/>
            </a:rPr>
            <a:t>開所日数</a:t>
          </a:r>
          <a:r>
            <a:rPr kumimoji="1" lang="en-US" altLang="ja-JP" sz="900">
              <a:latin typeface="HG丸ｺﾞｼｯｸM-PRO" panose="020F0600000000000000" pitchFamily="50" charset="-128"/>
              <a:ea typeface="HG丸ｺﾞｼｯｸM-PRO" panose="020F0600000000000000" pitchFamily="50" charset="-128"/>
            </a:rPr>
            <a:t>25</a:t>
          </a:r>
          <a:r>
            <a:rPr kumimoji="1" lang="ja-JP" altLang="en-US" sz="900">
              <a:latin typeface="HG丸ｺﾞｼｯｸM-PRO" panose="020F0600000000000000" pitchFamily="50" charset="-128"/>
              <a:ea typeface="HG丸ｺﾞｼｯｸM-PRO" panose="020F0600000000000000" pitchFamily="50" charset="-128"/>
            </a:rPr>
            <a:t>日＝</a:t>
          </a:r>
          <a:r>
            <a:rPr kumimoji="1" lang="en-US" altLang="ja-JP" sz="900">
              <a:latin typeface="HG丸ｺﾞｼｯｸM-PRO" panose="020F0600000000000000" pitchFamily="50" charset="-128"/>
              <a:ea typeface="HG丸ｺﾞｼｯｸM-PRO" panose="020F0600000000000000" pitchFamily="50" charset="-128"/>
            </a:rPr>
            <a:t>0.008</a:t>
          </a:r>
          <a:r>
            <a:rPr kumimoji="1" lang="ja-JP" altLang="en-US" sz="900">
              <a:latin typeface="HG丸ｺﾞｼｯｸM-PRO" panose="020F0600000000000000" pitchFamily="50" charset="-128"/>
              <a:ea typeface="HG丸ｺﾞｼｯｸM-PRO" panose="020F0600000000000000" pitchFamily="50" charset="-128"/>
            </a:rPr>
            <a:t>≒</a:t>
          </a:r>
          <a:r>
            <a:rPr kumimoji="1" lang="en-US" altLang="ja-JP" sz="900">
              <a:latin typeface="HG丸ｺﾞｼｯｸM-PRO" panose="020F0600000000000000" pitchFamily="50" charset="-128"/>
              <a:ea typeface="HG丸ｺﾞｼｯｸM-PRO" panose="020F0600000000000000" pitchFamily="50" charset="-128"/>
            </a:rPr>
            <a:t>1</a:t>
          </a:r>
          <a:r>
            <a:rPr kumimoji="1" lang="ja-JP" altLang="en-US" sz="900">
              <a:latin typeface="HG丸ｺﾞｼｯｸM-PRO" panose="020F0600000000000000" pitchFamily="50" charset="-128"/>
              <a:ea typeface="HG丸ｺﾞｼｯｸM-PRO" panose="020F0600000000000000" pitchFamily="50" charset="-128"/>
            </a:rPr>
            <a:t>人</a:t>
          </a:r>
          <a:endParaRPr kumimoji="1" lang="en-US" altLang="ja-JP" sz="900">
            <a:latin typeface="HG丸ｺﾞｼｯｸM-PRO" panose="020F0600000000000000" pitchFamily="50" charset="-128"/>
            <a:ea typeface="HG丸ｺﾞｼｯｸM-PRO" panose="020F0600000000000000" pitchFamily="50" charset="-128"/>
          </a:endParaRPr>
        </a:p>
        <a:p>
          <a:pPr algn="l"/>
          <a:r>
            <a:rPr kumimoji="1" lang="en-US" altLang="ja-JP" sz="900">
              <a:latin typeface="HG丸ｺﾞｼｯｸM-PRO" panose="020F0600000000000000" pitchFamily="50" charset="-128"/>
              <a:ea typeface="HG丸ｺﾞｼｯｸM-PRO" panose="020F0600000000000000" pitchFamily="50" charset="-128"/>
            </a:rPr>
            <a:t>※</a:t>
          </a:r>
          <a:r>
            <a:rPr kumimoji="1" lang="ja-JP" altLang="en-US" sz="900">
              <a:latin typeface="HG丸ｺﾞｼｯｸM-PRO" panose="020F0600000000000000" pitchFamily="50" charset="-128"/>
              <a:ea typeface="HG丸ｺﾞｼｯｸM-PRO" panose="020F0600000000000000" pitchFamily="50" charset="-128"/>
            </a:rPr>
            <a:t>小数点以下切り上げる</a:t>
          </a:r>
        </a:p>
      </xdr:txBody>
    </xdr:sp>
    <xdr:clientData/>
  </xdr:twoCellAnchor>
  <xdr:twoCellAnchor>
    <xdr:from>
      <xdr:col>4</xdr:col>
      <xdr:colOff>55683</xdr:colOff>
      <xdr:row>11</xdr:row>
      <xdr:rowOff>314690</xdr:rowOff>
    </xdr:from>
    <xdr:to>
      <xdr:col>11</xdr:col>
      <xdr:colOff>131885</xdr:colOff>
      <xdr:row>16</xdr:row>
      <xdr:rowOff>275859</xdr:rowOff>
    </xdr:to>
    <xdr:sp macro="" textlink="">
      <xdr:nvSpPr>
        <xdr:cNvPr id="8" name="吹き出し: 角を丸めた四角形 7">
          <a:extLst>
            <a:ext uri="{FF2B5EF4-FFF2-40B4-BE49-F238E27FC236}">
              <a16:creationId xmlns:a16="http://schemas.microsoft.com/office/drawing/2014/main" id="{83023ED2-D0A0-4477-949F-FDCFA09CD789}"/>
            </a:ext>
          </a:extLst>
        </xdr:cNvPr>
        <xdr:cNvSpPr/>
      </xdr:nvSpPr>
      <xdr:spPr>
        <a:xfrm>
          <a:off x="2646483" y="1943465"/>
          <a:ext cx="4610102" cy="808894"/>
        </a:xfrm>
        <a:prstGeom prst="wedgeRoundRectCallout">
          <a:avLst>
            <a:gd name="adj1" fmla="val 41293"/>
            <a:gd name="adj2" fmla="val -75405"/>
            <a:gd name="adj3" fmla="val 16667"/>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ja-JP" altLang="en-US" sz="900">
              <a:latin typeface="HG丸ｺﾞｼｯｸM-PRO" panose="020F0600000000000000" pitchFamily="50" charset="-128"/>
              <a:ea typeface="HG丸ｺﾞｼｯｸM-PRO" panose="020F0600000000000000" pitchFamily="50" charset="-128"/>
            </a:rPr>
            <a:t>長期休業期間のみの受入れや</a:t>
          </a:r>
          <a:endParaRPr kumimoji="1" lang="en-US" altLang="ja-JP" sz="900">
            <a:latin typeface="HG丸ｺﾞｼｯｸM-PRO" panose="020F0600000000000000" pitchFamily="50" charset="-128"/>
            <a:ea typeface="HG丸ｺﾞｼｯｸM-PRO" panose="020F0600000000000000" pitchFamily="50" charset="-128"/>
          </a:endParaRPr>
        </a:p>
        <a:p>
          <a:pPr algn="l"/>
          <a:r>
            <a:rPr kumimoji="1" lang="en-US" altLang="ja-JP" sz="900">
              <a:latin typeface="HG丸ｺﾞｼｯｸM-PRO" panose="020F0600000000000000" pitchFamily="50" charset="-128"/>
              <a:ea typeface="HG丸ｺﾞｼｯｸM-PRO" panose="020F0600000000000000" pitchFamily="50" charset="-128"/>
            </a:rPr>
            <a:t>12</a:t>
          </a:r>
          <a:r>
            <a:rPr kumimoji="1" lang="ja-JP" altLang="en-US" sz="900">
              <a:latin typeface="HG丸ｺﾞｼｯｸM-PRO" panose="020F0600000000000000" pitchFamily="50" charset="-128"/>
              <a:ea typeface="HG丸ｺﾞｼｯｸM-PRO" panose="020F0600000000000000" pitchFamily="50" charset="-128"/>
            </a:rPr>
            <a:t>か月未満の受入れがある場合は</a:t>
          </a:r>
          <a:endParaRPr kumimoji="1" lang="en-US" altLang="ja-JP" sz="900">
            <a:latin typeface="HG丸ｺﾞｼｯｸM-PRO" panose="020F0600000000000000" pitchFamily="50" charset="-128"/>
            <a:ea typeface="HG丸ｺﾞｼｯｸM-PRO" panose="020F0600000000000000" pitchFamily="50" charset="-128"/>
          </a:endParaRPr>
        </a:p>
        <a:p>
          <a:pPr algn="l"/>
          <a:r>
            <a:rPr kumimoji="1" lang="ja-JP" altLang="en-US" sz="900">
              <a:latin typeface="HG丸ｺﾞｼｯｸM-PRO" panose="020F0600000000000000" pitchFamily="50" charset="-128"/>
              <a:ea typeface="HG丸ｺﾞｼｯｸM-PRO" panose="020F0600000000000000" pitchFamily="50" charset="-128"/>
            </a:rPr>
            <a:t>該当する月および該当する利用日数に</a:t>
          </a:r>
          <a:endParaRPr kumimoji="1" lang="en-US" altLang="ja-JP" sz="900">
            <a:latin typeface="HG丸ｺﾞｼｯｸM-PRO" panose="020F0600000000000000" pitchFamily="50" charset="-128"/>
            <a:ea typeface="HG丸ｺﾞｼｯｸM-PRO" panose="020F0600000000000000" pitchFamily="50" charset="-128"/>
          </a:endParaRPr>
        </a:p>
        <a:p>
          <a:pPr algn="l"/>
          <a:r>
            <a:rPr kumimoji="1" lang="ja-JP" altLang="en-US" sz="900">
              <a:latin typeface="HG丸ｺﾞｼｯｸM-PRO" panose="020F0600000000000000" pitchFamily="50" charset="-128"/>
              <a:ea typeface="HG丸ｺﾞｼｯｸM-PRO" panose="020F0600000000000000" pitchFamily="50" charset="-128"/>
            </a:rPr>
            <a:t>人数を記入</a:t>
          </a:r>
          <a:endParaRPr kumimoji="1" lang="en-US" altLang="ja-JP" sz="900">
            <a:latin typeface="HG丸ｺﾞｼｯｸM-PRO" panose="020F0600000000000000" pitchFamily="50" charset="-128"/>
            <a:ea typeface="HG丸ｺﾞｼｯｸM-PRO" panose="020F0600000000000000" pitchFamily="50" charset="-128"/>
          </a:endParaRPr>
        </a:p>
        <a:p>
          <a:pPr algn="l"/>
          <a:r>
            <a:rPr kumimoji="1" lang="ja-JP" altLang="en-US" sz="900">
              <a:latin typeface="HG丸ｺﾞｼｯｸM-PRO" panose="020F0600000000000000" pitchFamily="50" charset="-128"/>
              <a:ea typeface="HG丸ｺﾞｼｯｸM-PRO" panose="020F0600000000000000" pitchFamily="50" charset="-128"/>
            </a:rPr>
            <a:t>例：通常利用（週３日）に加えて</a:t>
          </a:r>
          <a:endParaRPr kumimoji="1" lang="en-US" altLang="ja-JP" sz="900">
            <a:latin typeface="HG丸ｺﾞｼｯｸM-PRO" panose="020F0600000000000000" pitchFamily="50" charset="-128"/>
            <a:ea typeface="HG丸ｺﾞｼｯｸM-PRO" panose="020F0600000000000000" pitchFamily="50" charset="-128"/>
          </a:endParaRPr>
        </a:p>
        <a:p>
          <a:pPr algn="l"/>
          <a:r>
            <a:rPr kumimoji="1" lang="ja-JP" altLang="en-US" sz="900">
              <a:latin typeface="HG丸ｺﾞｼｯｸM-PRO" panose="020F0600000000000000" pitchFamily="50" charset="-128"/>
              <a:ea typeface="HG丸ｺﾞｼｯｸM-PRO" panose="020F0600000000000000" pitchFamily="50" charset="-128"/>
            </a:rPr>
            <a:t>　　</a:t>
          </a:r>
          <a:r>
            <a:rPr kumimoji="1" lang="en-US" altLang="ja-JP" sz="900">
              <a:latin typeface="HG丸ｺﾞｼｯｸM-PRO" panose="020F0600000000000000" pitchFamily="50" charset="-128"/>
              <a:ea typeface="HG丸ｺﾞｼｯｸM-PRO" panose="020F0600000000000000" pitchFamily="50" charset="-128"/>
            </a:rPr>
            <a:t>8</a:t>
          </a:r>
          <a:r>
            <a:rPr kumimoji="1" lang="ja-JP" altLang="en-US" sz="900">
              <a:latin typeface="HG丸ｺﾞｼｯｸM-PRO" panose="020F0600000000000000" pitchFamily="50" charset="-128"/>
              <a:ea typeface="HG丸ｺﾞｼｯｸM-PRO" panose="020F0600000000000000" pitchFamily="50" charset="-128"/>
            </a:rPr>
            <a:t>月のみ週３日利用児童が３人いた場合</a:t>
          </a:r>
          <a:endParaRPr kumimoji="1" lang="en-US" altLang="ja-JP" sz="900">
            <a:latin typeface="HG丸ｺﾞｼｯｸM-PRO" panose="020F0600000000000000" pitchFamily="50" charset="-128"/>
            <a:ea typeface="HG丸ｺﾞｼｯｸM-PRO" panose="020F0600000000000000" pitchFamily="50" charset="-128"/>
          </a:endParaRPr>
        </a:p>
        <a:p>
          <a:pPr algn="ctr"/>
          <a:r>
            <a:rPr kumimoji="1" lang="ja-JP" altLang="en-US" sz="900">
              <a:latin typeface="HG丸ｺﾞｼｯｸM-PRO" panose="020F0600000000000000" pitchFamily="50" charset="-128"/>
              <a:ea typeface="HG丸ｺﾞｼｯｸM-PRO" panose="020F0600000000000000" pitchFamily="50" charset="-128"/>
            </a:rPr>
            <a:t>↓</a:t>
          </a:r>
          <a:endParaRPr kumimoji="1" lang="en-US" altLang="ja-JP" sz="900">
            <a:latin typeface="HG丸ｺﾞｼｯｸM-PRO" panose="020F0600000000000000" pitchFamily="50" charset="-128"/>
            <a:ea typeface="HG丸ｺﾞｼｯｸM-PRO" panose="020F0600000000000000" pitchFamily="50" charset="-128"/>
          </a:endParaRPr>
        </a:p>
        <a:p>
          <a:pPr algn="l"/>
          <a:r>
            <a:rPr kumimoji="1" lang="ja-JP" altLang="en-US" sz="900">
              <a:latin typeface="HG丸ｺﾞｼｯｸM-PRO" panose="020F0600000000000000" pitchFamily="50" charset="-128"/>
              <a:ea typeface="HG丸ｺﾞｼｯｸM-PRO" panose="020F0600000000000000" pitchFamily="50" charset="-128"/>
            </a:rPr>
            <a:t>　　通常利用（週３日）５名＋</a:t>
          </a:r>
          <a:endParaRPr kumimoji="1" lang="en-US" altLang="ja-JP" sz="900">
            <a:latin typeface="HG丸ｺﾞｼｯｸM-PRO" panose="020F0600000000000000" pitchFamily="50" charset="-128"/>
            <a:ea typeface="HG丸ｺﾞｼｯｸM-PRO" panose="020F0600000000000000" pitchFamily="50" charset="-128"/>
          </a:endParaRPr>
        </a:p>
        <a:p>
          <a:pPr algn="l"/>
          <a:r>
            <a:rPr kumimoji="1" lang="ja-JP" altLang="en-US" sz="900">
              <a:latin typeface="HG丸ｺﾞｼｯｸM-PRO" panose="020F0600000000000000" pitchFamily="50" charset="-128"/>
              <a:ea typeface="HG丸ｺﾞｼｯｸM-PRO" panose="020F0600000000000000" pitchFamily="50" charset="-128"/>
            </a:rPr>
            <a:t>　　</a:t>
          </a:r>
          <a:r>
            <a:rPr kumimoji="1" lang="en-US" altLang="ja-JP" sz="900">
              <a:latin typeface="HG丸ｺﾞｼｯｸM-PRO" panose="020F0600000000000000" pitchFamily="50" charset="-128"/>
              <a:ea typeface="HG丸ｺﾞｼｯｸM-PRO" panose="020F0600000000000000" pitchFamily="50" charset="-128"/>
            </a:rPr>
            <a:t>8</a:t>
          </a:r>
          <a:r>
            <a:rPr kumimoji="1" lang="ja-JP" altLang="en-US" sz="900">
              <a:latin typeface="HG丸ｺﾞｼｯｸM-PRO" panose="020F0600000000000000" pitchFamily="50" charset="-128"/>
              <a:ea typeface="HG丸ｺﾞｼｯｸM-PRO" panose="020F0600000000000000" pitchFamily="50" charset="-128"/>
            </a:rPr>
            <a:t>月のみ利用（週３日）３名＝</a:t>
          </a:r>
          <a:r>
            <a:rPr kumimoji="1" lang="en-US" altLang="ja-JP" sz="900">
              <a:latin typeface="HG丸ｺﾞｼｯｸM-PRO" panose="020F0600000000000000" pitchFamily="50" charset="-128"/>
              <a:ea typeface="HG丸ｺﾞｼｯｸM-PRO" panose="020F0600000000000000" pitchFamily="50" charset="-128"/>
            </a:rPr>
            <a:t>8</a:t>
          </a:r>
          <a:r>
            <a:rPr kumimoji="1" lang="ja-JP" altLang="en-US" sz="900">
              <a:latin typeface="HG丸ｺﾞｼｯｸM-PRO" panose="020F0600000000000000" pitchFamily="50" charset="-128"/>
              <a:ea typeface="HG丸ｺﾞｼｯｸM-PRO" panose="020F0600000000000000" pitchFamily="50" charset="-128"/>
            </a:rPr>
            <a:t>名</a:t>
          </a:r>
          <a:endParaRPr kumimoji="1" lang="en-US" altLang="ja-JP" sz="900">
            <a:latin typeface="HG丸ｺﾞｼｯｸM-PRO" panose="020F0600000000000000" pitchFamily="50" charset="-128"/>
            <a:ea typeface="HG丸ｺﾞｼｯｸM-PRO" panose="020F0600000000000000" pitchFamily="50" charset="-128"/>
          </a:endParaRPr>
        </a:p>
      </xdr:txBody>
    </xdr:sp>
    <xdr:clientData/>
  </xdr:twoCellAnchor>
  <xdr:twoCellAnchor>
    <xdr:from>
      <xdr:col>2</xdr:col>
      <xdr:colOff>194164</xdr:colOff>
      <xdr:row>1</xdr:row>
      <xdr:rowOff>87923</xdr:rowOff>
    </xdr:from>
    <xdr:to>
      <xdr:col>6</xdr:col>
      <xdr:colOff>128613</xdr:colOff>
      <xdr:row>3</xdr:row>
      <xdr:rowOff>126466</xdr:rowOff>
    </xdr:to>
    <xdr:sp macro="" textlink="">
      <xdr:nvSpPr>
        <xdr:cNvPr id="9" name="吹き出し: 角を丸めた四角形 8">
          <a:extLst>
            <a:ext uri="{FF2B5EF4-FFF2-40B4-BE49-F238E27FC236}">
              <a16:creationId xmlns:a16="http://schemas.microsoft.com/office/drawing/2014/main" id="{0871E6D7-8788-423C-B393-BB9337F6D087}"/>
            </a:ext>
          </a:extLst>
        </xdr:cNvPr>
        <xdr:cNvSpPr/>
      </xdr:nvSpPr>
      <xdr:spPr>
        <a:xfrm>
          <a:off x="1494326" y="249848"/>
          <a:ext cx="2525249" cy="367155"/>
        </a:xfrm>
        <a:prstGeom prst="wedgeRoundRectCallout">
          <a:avLst>
            <a:gd name="adj1" fmla="val -18883"/>
            <a:gd name="adj2" fmla="val 48880"/>
            <a:gd name="adj3" fmla="val 16667"/>
          </a:avLst>
        </a:prstGeom>
      </xdr:spPr>
      <xdr:style>
        <a:lnRef idx="2">
          <a:schemeClr val="accent2"/>
        </a:lnRef>
        <a:fillRef idx="1">
          <a:schemeClr val="lt1"/>
        </a:fillRef>
        <a:effectRef idx="0">
          <a:schemeClr val="accent2"/>
        </a:effectRef>
        <a:fontRef idx="minor">
          <a:schemeClr val="dk1"/>
        </a:fontRef>
      </xdr:style>
      <xdr:txBody>
        <a:bodyPr vertOverflow="clip" horzOverflow="clip" lIns="36000" tIns="36000" rIns="36000" bIns="36000" rtlCol="0" anchor="ctr" anchorCtr="0"/>
        <a:lstStyle/>
        <a:p>
          <a:pPr algn="l"/>
          <a:r>
            <a:rPr kumimoji="1" lang="ja-JP" altLang="en-US" sz="1000" b="0">
              <a:latin typeface="HG丸ｺﾞｼｯｸM-PRO" panose="020F0400000000000000" pitchFamily="34" charset="-128"/>
              <a:ea typeface="HG丸ｺﾞｼｯｸM-PRO" panose="020F0400000000000000" pitchFamily="34" charset="-128"/>
            </a:rPr>
            <a:t>黄色セルに</a:t>
          </a:r>
          <a:endParaRPr kumimoji="1" lang="en-US" altLang="ja-JP" sz="1000" b="0">
            <a:latin typeface="HG丸ｺﾞｼｯｸM-PRO" panose="020F0400000000000000" pitchFamily="34" charset="-128"/>
            <a:ea typeface="HG丸ｺﾞｼｯｸM-PRO" panose="020F0400000000000000" pitchFamily="34" charset="-128"/>
          </a:endParaRPr>
        </a:p>
        <a:p>
          <a:pPr algn="l"/>
          <a:r>
            <a:rPr kumimoji="1" lang="ja-JP" altLang="en-US" sz="1000" b="0">
              <a:latin typeface="HG丸ｺﾞｼｯｸM-PRO" panose="020F0400000000000000" pitchFamily="34" charset="-128"/>
              <a:ea typeface="HG丸ｺﾞｼｯｸM-PRO" panose="020F0400000000000000" pitchFamily="34" charset="-128"/>
            </a:rPr>
            <a:t>入力してください。</a:t>
          </a:r>
          <a:endParaRPr kumimoji="1" lang="en-US" altLang="ja-JP" sz="1000" b="0">
            <a:latin typeface="HG丸ｺﾞｼｯｸM-PRO" panose="020F0400000000000000" pitchFamily="34" charset="-128"/>
            <a:ea typeface="HG丸ｺﾞｼｯｸM-PRO" panose="020F0400000000000000" pitchFamily="34"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37</xdr:col>
      <xdr:colOff>371579</xdr:colOff>
      <xdr:row>32</xdr:row>
      <xdr:rowOff>46229</xdr:rowOff>
    </xdr:from>
    <xdr:to>
      <xdr:col>43</xdr:col>
      <xdr:colOff>12210</xdr:colOff>
      <xdr:row>33</xdr:row>
      <xdr:rowOff>54954</xdr:rowOff>
    </xdr:to>
    <xdr:sp macro="" textlink="">
      <xdr:nvSpPr>
        <xdr:cNvPr id="3" name="右中かっこ 2">
          <a:extLst>
            <a:ext uri="{FF2B5EF4-FFF2-40B4-BE49-F238E27FC236}">
              <a16:creationId xmlns:a16="http://schemas.microsoft.com/office/drawing/2014/main" id="{6609C43F-B5DE-45BF-ABCF-0190469538A5}"/>
            </a:ext>
          </a:extLst>
        </xdr:cNvPr>
        <xdr:cNvSpPr/>
      </xdr:nvSpPr>
      <xdr:spPr>
        <a:xfrm rot="5400000">
          <a:off x="15008432" y="8178889"/>
          <a:ext cx="237325" cy="2012356"/>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37</xdr:col>
      <xdr:colOff>371579</xdr:colOff>
      <xdr:row>32</xdr:row>
      <xdr:rowOff>46229</xdr:rowOff>
    </xdr:from>
    <xdr:to>
      <xdr:col>43</xdr:col>
      <xdr:colOff>12210</xdr:colOff>
      <xdr:row>33</xdr:row>
      <xdr:rowOff>54954</xdr:rowOff>
    </xdr:to>
    <xdr:sp macro="" textlink="">
      <xdr:nvSpPr>
        <xdr:cNvPr id="2" name="右中かっこ 1">
          <a:extLst>
            <a:ext uri="{FF2B5EF4-FFF2-40B4-BE49-F238E27FC236}">
              <a16:creationId xmlns:a16="http://schemas.microsoft.com/office/drawing/2014/main" id="{F6E8036A-2250-4DAF-A8EC-74F75B7BF7C8}"/>
            </a:ext>
          </a:extLst>
        </xdr:cNvPr>
        <xdr:cNvSpPr/>
      </xdr:nvSpPr>
      <xdr:spPr>
        <a:xfrm rot="5400000">
          <a:off x="10338801" y="4661782"/>
          <a:ext cx="170650" cy="1302743"/>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37</xdr:col>
      <xdr:colOff>371579</xdr:colOff>
      <xdr:row>32</xdr:row>
      <xdr:rowOff>46229</xdr:rowOff>
    </xdr:from>
    <xdr:to>
      <xdr:col>43</xdr:col>
      <xdr:colOff>12210</xdr:colOff>
      <xdr:row>33</xdr:row>
      <xdr:rowOff>54954</xdr:rowOff>
    </xdr:to>
    <xdr:sp macro="" textlink="">
      <xdr:nvSpPr>
        <xdr:cNvPr id="3" name="右中かっこ 2">
          <a:extLst>
            <a:ext uri="{FF2B5EF4-FFF2-40B4-BE49-F238E27FC236}">
              <a16:creationId xmlns:a16="http://schemas.microsoft.com/office/drawing/2014/main" id="{A43EE796-0181-4FAF-840F-588EDB560A6B}"/>
            </a:ext>
          </a:extLst>
        </xdr:cNvPr>
        <xdr:cNvSpPr/>
      </xdr:nvSpPr>
      <xdr:spPr>
        <a:xfrm rot="5400000">
          <a:off x="10338801" y="4661782"/>
          <a:ext cx="170650" cy="1302743"/>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40</xdr:col>
      <xdr:colOff>36633</xdr:colOff>
      <xdr:row>0</xdr:row>
      <xdr:rowOff>59324</xdr:rowOff>
    </xdr:from>
    <xdr:ext cx="989135" cy="325730"/>
    <xdr:sp macro="" textlink="">
      <xdr:nvSpPr>
        <xdr:cNvPr id="4" name="テキスト ボックス 3">
          <a:extLst>
            <a:ext uri="{FF2B5EF4-FFF2-40B4-BE49-F238E27FC236}">
              <a16:creationId xmlns:a16="http://schemas.microsoft.com/office/drawing/2014/main" id="{2FD8F7AE-19E3-4400-BC9E-A421960F6176}"/>
            </a:ext>
          </a:extLst>
        </xdr:cNvPr>
        <xdr:cNvSpPr txBox="1"/>
      </xdr:nvSpPr>
      <xdr:spPr>
        <a:xfrm>
          <a:off x="10323633" y="59324"/>
          <a:ext cx="989135" cy="325730"/>
        </a:xfrm>
        <a:prstGeom prst="rect">
          <a:avLst/>
        </a:prstGeom>
        <a:noFill/>
        <a:ln w="1270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chorCtr="1">
          <a:spAutoFit/>
        </a:bodyPr>
        <a:lstStyle/>
        <a:p>
          <a:r>
            <a:rPr kumimoji="1" lang="ja-JP" altLang="en-US" sz="1400" b="1">
              <a:latin typeface="HG丸ｺﾞｼｯｸM-PRO" panose="020F0600000000000000" pitchFamily="50" charset="-128"/>
              <a:ea typeface="HG丸ｺﾞｼｯｸM-PRO" panose="020F0600000000000000" pitchFamily="50" charset="-128"/>
            </a:rPr>
            <a:t>記載例</a:t>
          </a: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15</xdr:col>
      <xdr:colOff>95250</xdr:colOff>
      <xdr:row>5</xdr:row>
      <xdr:rowOff>38100</xdr:rowOff>
    </xdr:from>
    <xdr:ext cx="989135" cy="325730"/>
    <xdr:sp macro="" textlink="">
      <xdr:nvSpPr>
        <xdr:cNvPr id="2" name="テキスト ボックス 1">
          <a:extLst>
            <a:ext uri="{FF2B5EF4-FFF2-40B4-BE49-F238E27FC236}">
              <a16:creationId xmlns:a16="http://schemas.microsoft.com/office/drawing/2014/main" id="{34DD4CE0-C834-49CF-943B-C4F89FE8C42E}"/>
            </a:ext>
          </a:extLst>
        </xdr:cNvPr>
        <xdr:cNvSpPr txBox="1"/>
      </xdr:nvSpPr>
      <xdr:spPr>
        <a:xfrm>
          <a:off x="9810750" y="847725"/>
          <a:ext cx="989135" cy="325730"/>
        </a:xfrm>
        <a:prstGeom prst="rect">
          <a:avLst/>
        </a:prstGeom>
        <a:noFill/>
        <a:ln w="1270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chorCtr="1">
          <a:spAutoFit/>
        </a:bodyPr>
        <a:lstStyle/>
        <a:p>
          <a:r>
            <a:rPr kumimoji="1" lang="ja-JP" altLang="en-US" sz="1400" b="1">
              <a:latin typeface="HG丸ｺﾞｼｯｸM-PRO" panose="020F0600000000000000" pitchFamily="50" charset="-128"/>
              <a:ea typeface="HG丸ｺﾞｼｯｸM-PRO" panose="020F0600000000000000" pitchFamily="50" charset="-128"/>
            </a:rPr>
            <a:t>記載例</a:t>
          </a:r>
        </a:p>
      </xdr:txBody>
    </xdr:sp>
    <xdr:clientData/>
  </xdr:oneCellAnchor>
  <xdr:twoCellAnchor>
    <xdr:from>
      <xdr:col>13</xdr:col>
      <xdr:colOff>76200</xdr:colOff>
      <xdr:row>12</xdr:row>
      <xdr:rowOff>0</xdr:rowOff>
    </xdr:from>
    <xdr:to>
      <xdr:col>16</xdr:col>
      <xdr:colOff>95250</xdr:colOff>
      <xdr:row>15</xdr:row>
      <xdr:rowOff>0</xdr:rowOff>
    </xdr:to>
    <xdr:sp macro="" textlink="">
      <xdr:nvSpPr>
        <xdr:cNvPr id="3" name="吹き出し: 角を丸めた四角形 2">
          <a:extLst>
            <a:ext uri="{FF2B5EF4-FFF2-40B4-BE49-F238E27FC236}">
              <a16:creationId xmlns:a16="http://schemas.microsoft.com/office/drawing/2014/main" id="{9A0D9C10-EF6A-4ECD-A09A-2608E6C8DCE9}"/>
            </a:ext>
          </a:extLst>
        </xdr:cNvPr>
        <xdr:cNvSpPr/>
      </xdr:nvSpPr>
      <xdr:spPr>
        <a:xfrm>
          <a:off x="8496300" y="1943100"/>
          <a:ext cx="1962150" cy="485775"/>
        </a:xfrm>
        <a:prstGeom prst="wedgeRoundRectCallout">
          <a:avLst>
            <a:gd name="adj1" fmla="val -100181"/>
            <a:gd name="adj2" fmla="val -241"/>
            <a:gd name="adj3" fmla="val 16667"/>
          </a:avLst>
        </a:prstGeom>
        <a:ln>
          <a:solidFill>
            <a:schemeClr val="accent2"/>
          </a:solidFill>
        </a:ln>
      </xdr:spPr>
      <xdr:style>
        <a:lnRef idx="2">
          <a:schemeClr val="dk1"/>
        </a:lnRef>
        <a:fillRef idx="1">
          <a:schemeClr val="lt1"/>
        </a:fillRef>
        <a:effectRef idx="0">
          <a:schemeClr val="dk1"/>
        </a:effectRef>
        <a:fontRef idx="minor">
          <a:schemeClr val="dk1"/>
        </a:fontRef>
      </xdr:style>
      <xdr:txBody>
        <a:bodyPr vertOverflow="clip" horzOverflow="clip" lIns="36000" tIns="0" rIns="36000" bIns="0" rtlCol="0" anchor="t"/>
        <a:lstStyle/>
        <a:p>
          <a:pPr algn="l"/>
          <a:r>
            <a:rPr kumimoji="1" lang="ja-JP" altLang="en-US" sz="1200">
              <a:solidFill>
                <a:sysClr val="windowText" lastClr="000000"/>
              </a:solidFill>
            </a:rPr>
            <a:t>合同の場合はどのクラス（クラブ）と合同したのかも記入してください。</a:t>
          </a:r>
          <a:endParaRPr kumimoji="1" lang="en-US" altLang="ja-JP" sz="1200">
            <a:solidFill>
              <a:sysClr val="windowText" lastClr="000000"/>
            </a:solidFill>
          </a:endParaRPr>
        </a:p>
        <a:p>
          <a:pPr algn="l"/>
          <a:endParaRPr kumimoji="1" lang="en-US" altLang="ja-JP" sz="1000">
            <a:solidFill>
              <a:sysClr val="windowText" lastClr="000000"/>
            </a:solidFill>
          </a:endParaRPr>
        </a:p>
        <a:p>
          <a:pPr algn="l"/>
          <a:endParaRPr kumimoji="1" lang="en-US" altLang="ja-JP" sz="1000">
            <a:solidFill>
              <a:sysClr val="windowText" lastClr="000000"/>
            </a:solidFill>
          </a:endParaRPr>
        </a:p>
      </xdr:txBody>
    </xdr:sp>
    <xdr:clientData/>
  </xdr:twoCellAnchor>
  <xdr:twoCellAnchor>
    <xdr:from>
      <xdr:col>2</xdr:col>
      <xdr:colOff>219075</xdr:colOff>
      <xdr:row>16</xdr:row>
      <xdr:rowOff>295275</xdr:rowOff>
    </xdr:from>
    <xdr:to>
      <xdr:col>8</xdr:col>
      <xdr:colOff>28575</xdr:colOff>
      <xdr:row>19</xdr:row>
      <xdr:rowOff>180975</xdr:rowOff>
    </xdr:to>
    <xdr:sp macro="" textlink="">
      <xdr:nvSpPr>
        <xdr:cNvPr id="4" name="吹き出し: 角を丸めた四角形 3">
          <a:extLst>
            <a:ext uri="{FF2B5EF4-FFF2-40B4-BE49-F238E27FC236}">
              <a16:creationId xmlns:a16="http://schemas.microsoft.com/office/drawing/2014/main" id="{040BBD93-7674-4C90-A4A4-70DAB72D7984}"/>
            </a:ext>
          </a:extLst>
        </xdr:cNvPr>
        <xdr:cNvSpPr/>
      </xdr:nvSpPr>
      <xdr:spPr>
        <a:xfrm>
          <a:off x="1514475" y="2752725"/>
          <a:ext cx="3695700" cy="485775"/>
        </a:xfrm>
        <a:prstGeom prst="wedgeRoundRectCallout">
          <a:avLst>
            <a:gd name="adj1" fmla="val -32077"/>
            <a:gd name="adj2" fmla="val -94398"/>
            <a:gd name="adj3" fmla="val 16667"/>
          </a:avLst>
        </a:prstGeom>
        <a:ln>
          <a:solidFill>
            <a:schemeClr val="accent2"/>
          </a:solidFill>
        </a:ln>
      </xdr:spPr>
      <xdr:style>
        <a:lnRef idx="2">
          <a:schemeClr val="dk1"/>
        </a:lnRef>
        <a:fillRef idx="1">
          <a:schemeClr val="lt1"/>
        </a:fillRef>
        <a:effectRef idx="0">
          <a:schemeClr val="dk1"/>
        </a:effectRef>
        <a:fontRef idx="minor">
          <a:schemeClr val="dk1"/>
        </a:fontRef>
      </xdr:style>
      <xdr:txBody>
        <a:bodyPr vertOverflow="clip" horzOverflow="clip" lIns="36000" tIns="0" rIns="36000" bIns="0" rtlCol="0" anchor="t"/>
        <a:lstStyle/>
        <a:p>
          <a:pPr algn="l"/>
          <a:r>
            <a:rPr kumimoji="1" lang="ja-JP" altLang="en-US" sz="1200">
              <a:solidFill>
                <a:sysClr val="windowText" lastClr="000000"/>
              </a:solidFill>
            </a:rPr>
            <a:t>月日は数字を入力すると</a:t>
          </a:r>
          <a:endParaRPr kumimoji="1" lang="en-US" altLang="ja-JP" sz="1200">
            <a:solidFill>
              <a:sysClr val="windowText" lastClr="000000"/>
            </a:solidFill>
          </a:endParaRPr>
        </a:p>
        <a:p>
          <a:pPr algn="l"/>
          <a:r>
            <a:rPr kumimoji="1" lang="ja-JP" altLang="en-US" sz="1200">
              <a:solidFill>
                <a:sysClr val="windowText" lastClr="000000"/>
              </a:solidFill>
            </a:rPr>
            <a:t>自動で○月○日と表示されます。</a:t>
          </a:r>
          <a:endParaRPr kumimoji="1" lang="en-US" altLang="ja-JP" sz="1200">
            <a:solidFill>
              <a:sysClr val="windowText" lastClr="000000"/>
            </a:solidFill>
          </a:endParaRPr>
        </a:p>
        <a:p>
          <a:pPr algn="l"/>
          <a:r>
            <a:rPr kumimoji="1" lang="ja-JP" altLang="en-US" sz="1200">
              <a:solidFill>
                <a:sysClr val="windowText" lastClr="000000"/>
              </a:solidFill>
            </a:rPr>
            <a:t>曜日は手動入力です。</a:t>
          </a:r>
          <a:endParaRPr kumimoji="1" lang="en-US" altLang="ja-JP" sz="1000">
            <a:solidFill>
              <a:sysClr val="windowText" lastClr="000000"/>
            </a:solidFill>
          </a:endParaRPr>
        </a:p>
        <a:p>
          <a:pPr algn="l"/>
          <a:endParaRPr kumimoji="1" lang="en-US" altLang="ja-JP" sz="1000">
            <a:solidFill>
              <a:sysClr val="windowText" lastClr="000000"/>
            </a:solidFill>
          </a:endParaRPr>
        </a:p>
      </xdr:txBody>
    </xdr:sp>
    <xdr:clientData/>
  </xdr:twoCellAnchor>
  <xdr:twoCellAnchor>
    <xdr:from>
      <xdr:col>13</xdr:col>
      <xdr:colOff>352425</xdr:colOff>
      <xdr:row>30</xdr:row>
      <xdr:rowOff>95250</xdr:rowOff>
    </xdr:from>
    <xdr:to>
      <xdr:col>15</xdr:col>
      <xdr:colOff>1123950</xdr:colOff>
      <xdr:row>37</xdr:row>
      <xdr:rowOff>9525</xdr:rowOff>
    </xdr:to>
    <xdr:sp macro="" textlink="">
      <xdr:nvSpPr>
        <xdr:cNvPr id="5" name="吹き出し: 角を丸めた四角形 4">
          <a:extLst>
            <a:ext uri="{FF2B5EF4-FFF2-40B4-BE49-F238E27FC236}">
              <a16:creationId xmlns:a16="http://schemas.microsoft.com/office/drawing/2014/main" id="{22160418-283F-4B71-82B5-5CF2F54B3350}"/>
            </a:ext>
          </a:extLst>
        </xdr:cNvPr>
        <xdr:cNvSpPr/>
      </xdr:nvSpPr>
      <xdr:spPr>
        <a:xfrm>
          <a:off x="8772525" y="4953000"/>
          <a:ext cx="1590675" cy="1047750"/>
        </a:xfrm>
        <a:prstGeom prst="wedgeRoundRectCallout">
          <a:avLst>
            <a:gd name="adj1" fmla="val -93284"/>
            <a:gd name="adj2" fmla="val -26518"/>
            <a:gd name="adj3" fmla="val 16667"/>
          </a:avLst>
        </a:prstGeom>
        <a:ln>
          <a:solidFill>
            <a:schemeClr val="accent2"/>
          </a:solidFill>
        </a:ln>
      </xdr:spPr>
      <xdr:style>
        <a:lnRef idx="2">
          <a:schemeClr val="dk1"/>
        </a:lnRef>
        <a:fillRef idx="1">
          <a:schemeClr val="lt1"/>
        </a:fillRef>
        <a:effectRef idx="0">
          <a:schemeClr val="dk1"/>
        </a:effectRef>
        <a:fontRef idx="minor">
          <a:schemeClr val="dk1"/>
        </a:fontRef>
      </xdr:style>
      <xdr:txBody>
        <a:bodyPr vertOverflow="clip" horzOverflow="clip" lIns="36000" tIns="0" rIns="36000" bIns="0" rtlCol="0" anchor="t"/>
        <a:lstStyle/>
        <a:p>
          <a:pPr algn="l"/>
          <a:r>
            <a:rPr kumimoji="1" lang="ja-JP" altLang="en-US" sz="1000">
              <a:solidFill>
                <a:sysClr val="windowText" lastClr="000000"/>
              </a:solidFill>
            </a:rPr>
            <a:t>例）</a:t>
          </a:r>
          <a:endParaRPr kumimoji="1" lang="en-US" altLang="ja-JP" sz="1000">
            <a:solidFill>
              <a:sysClr val="windowText" lastClr="000000"/>
            </a:solidFill>
          </a:endParaRPr>
        </a:p>
        <a:p>
          <a:pPr algn="l"/>
          <a:r>
            <a:rPr kumimoji="1" lang="en-US" altLang="ja-JP" sz="1000">
              <a:solidFill>
                <a:sysClr val="windowText" lastClr="000000"/>
              </a:solidFill>
            </a:rPr>
            <a:t>8/2,9,16</a:t>
          </a:r>
          <a:r>
            <a:rPr kumimoji="1" lang="ja-JP" altLang="en-US" sz="1000">
              <a:solidFill>
                <a:sysClr val="windowText" lastClr="000000"/>
              </a:solidFill>
            </a:rPr>
            <a:t>の土曜日</a:t>
          </a:r>
          <a:r>
            <a:rPr kumimoji="1" lang="en-US" altLang="ja-JP" sz="1000">
              <a:solidFill>
                <a:sysClr val="windowText" lastClr="000000"/>
              </a:solidFill>
            </a:rPr>
            <a:t>3</a:t>
          </a:r>
          <a:r>
            <a:rPr kumimoji="1" lang="ja-JP" altLang="en-US" sz="1000">
              <a:solidFill>
                <a:sysClr val="windowText" lastClr="000000"/>
              </a:solidFill>
            </a:rPr>
            <a:t>日間</a:t>
          </a:r>
          <a:endParaRPr kumimoji="1" lang="en-US" altLang="ja-JP" sz="1000">
            <a:solidFill>
              <a:sysClr val="windowText" lastClr="000000"/>
            </a:solidFill>
          </a:endParaRPr>
        </a:p>
        <a:p>
          <a:pPr algn="l"/>
          <a:r>
            <a:rPr kumimoji="1" lang="ja-JP" altLang="en-US" sz="1000">
              <a:solidFill>
                <a:sysClr val="windowText" lastClr="000000"/>
              </a:solidFill>
            </a:rPr>
            <a:t>クラブ</a:t>
          </a:r>
          <a:r>
            <a:rPr kumimoji="1" lang="en-US" altLang="ja-JP" sz="1000">
              <a:solidFill>
                <a:sysClr val="windowText" lastClr="000000"/>
              </a:solidFill>
            </a:rPr>
            <a:t>1</a:t>
          </a:r>
          <a:r>
            <a:rPr kumimoji="1" lang="ja-JP" altLang="en-US" sz="1000">
              <a:solidFill>
                <a:sysClr val="windowText" lastClr="000000"/>
              </a:solidFill>
            </a:rPr>
            <a:t>とクラブ</a:t>
          </a:r>
          <a:r>
            <a:rPr kumimoji="1" lang="en-US" altLang="ja-JP" sz="1000">
              <a:solidFill>
                <a:sysClr val="windowText" lastClr="000000"/>
              </a:solidFill>
            </a:rPr>
            <a:t>2</a:t>
          </a:r>
          <a:r>
            <a:rPr kumimoji="1" lang="ja-JP" altLang="en-US" sz="1000">
              <a:solidFill>
                <a:sysClr val="windowText" lastClr="000000"/>
              </a:solidFill>
            </a:rPr>
            <a:t>で合同</a:t>
          </a:r>
          <a:endParaRPr kumimoji="1" lang="en-US" altLang="ja-JP" sz="1000">
            <a:solidFill>
              <a:sysClr val="windowText" lastClr="000000"/>
            </a:solidFill>
          </a:endParaRPr>
        </a:p>
        <a:p>
          <a:pPr algn="l"/>
          <a:r>
            <a:rPr kumimoji="1" lang="ja-JP" altLang="en-US" sz="1000">
              <a:solidFill>
                <a:sysClr val="windowText" lastClr="000000"/>
              </a:solidFill>
            </a:rPr>
            <a:t>保育を実施し，</a:t>
          </a:r>
          <a:endParaRPr kumimoji="1" lang="en-US" altLang="ja-JP" sz="1000">
            <a:solidFill>
              <a:sysClr val="windowText" lastClr="000000"/>
            </a:solidFill>
          </a:endParaRPr>
        </a:p>
        <a:p>
          <a:pPr algn="l"/>
          <a:r>
            <a:rPr kumimoji="1" lang="ja-JP" altLang="en-US" sz="1000">
              <a:solidFill>
                <a:sysClr val="windowText" lastClr="000000"/>
              </a:solidFill>
            </a:rPr>
            <a:t>うち，</a:t>
          </a:r>
          <a:r>
            <a:rPr kumimoji="1" lang="en-US" altLang="ja-JP" sz="1000">
              <a:solidFill>
                <a:sysClr val="windowText" lastClr="000000"/>
              </a:solidFill>
            </a:rPr>
            <a:t>8/2</a:t>
          </a:r>
          <a:r>
            <a:rPr kumimoji="1" lang="ja-JP" altLang="en-US" sz="1000">
              <a:solidFill>
                <a:sysClr val="windowText" lastClr="000000"/>
              </a:solidFill>
            </a:rPr>
            <a:t>の</a:t>
          </a:r>
          <a:r>
            <a:rPr kumimoji="1" lang="en-US" altLang="ja-JP" sz="1000">
              <a:solidFill>
                <a:sysClr val="windowText" lastClr="000000"/>
              </a:solidFill>
            </a:rPr>
            <a:t>1</a:t>
          </a:r>
          <a:r>
            <a:rPr kumimoji="1" lang="ja-JP" altLang="en-US" sz="1000">
              <a:solidFill>
                <a:sysClr val="windowText" lastClr="000000"/>
              </a:solidFill>
            </a:rPr>
            <a:t>日間は</a:t>
          </a:r>
          <a:endParaRPr kumimoji="1" lang="en-US" altLang="ja-JP" sz="1000">
            <a:solidFill>
              <a:sysClr val="windowText" lastClr="000000"/>
            </a:solidFill>
          </a:endParaRPr>
        </a:p>
        <a:p>
          <a:pPr algn="l"/>
          <a:r>
            <a:rPr kumimoji="1" lang="ja-JP" altLang="en-US" sz="1000">
              <a:solidFill>
                <a:sysClr val="windowText" lastClr="000000"/>
              </a:solidFill>
            </a:rPr>
            <a:t>クラブ</a:t>
          </a:r>
          <a:r>
            <a:rPr kumimoji="1" lang="en-US" altLang="ja-JP" sz="1000">
              <a:solidFill>
                <a:sysClr val="windowText" lastClr="000000"/>
              </a:solidFill>
            </a:rPr>
            <a:t>1</a:t>
          </a:r>
          <a:r>
            <a:rPr kumimoji="1" lang="ja-JP" altLang="en-US" sz="1000">
              <a:solidFill>
                <a:sysClr val="windowText" lastClr="000000"/>
              </a:solidFill>
            </a:rPr>
            <a:t>で開所，</a:t>
          </a:r>
          <a:r>
            <a:rPr kumimoji="1" lang="en-US" altLang="ja-JP" sz="1000">
              <a:solidFill>
                <a:sysClr val="windowText" lastClr="000000"/>
              </a:solidFill>
            </a:rPr>
            <a:t>8/9,16</a:t>
          </a:r>
          <a:r>
            <a:rPr kumimoji="1" lang="ja-JP" altLang="en-US" sz="1000">
              <a:solidFill>
                <a:sysClr val="windowText" lastClr="000000"/>
              </a:solidFill>
            </a:rPr>
            <a:t>は</a:t>
          </a:r>
          <a:endParaRPr kumimoji="1" lang="en-US" altLang="ja-JP" sz="1000">
            <a:solidFill>
              <a:sysClr val="windowText" lastClr="000000"/>
            </a:solidFill>
          </a:endParaRPr>
        </a:p>
        <a:p>
          <a:pPr algn="l"/>
          <a:r>
            <a:rPr kumimoji="1" lang="ja-JP" altLang="en-US" sz="1000">
              <a:solidFill>
                <a:sysClr val="windowText" lastClr="000000"/>
              </a:solidFill>
            </a:rPr>
            <a:t>クラス</a:t>
          </a:r>
          <a:r>
            <a:rPr kumimoji="1" lang="en-US" altLang="ja-JP" sz="1000">
              <a:solidFill>
                <a:sysClr val="windowText" lastClr="000000"/>
              </a:solidFill>
            </a:rPr>
            <a:t>2</a:t>
          </a:r>
          <a:r>
            <a:rPr kumimoji="1" lang="ja-JP" altLang="en-US" sz="1000">
              <a:solidFill>
                <a:sysClr val="windowText" lastClr="000000"/>
              </a:solidFill>
            </a:rPr>
            <a:t>で開所した場合</a:t>
          </a:r>
          <a:endParaRPr kumimoji="1" lang="en-US" altLang="ja-JP" sz="10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C591AE-BB84-4554-8178-972B66BB9E1A}">
  <sheetPr>
    <tabColor theme="7" tint="0.59999389629810485"/>
    <pageSetUpPr fitToPage="1"/>
  </sheetPr>
  <dimension ref="A1:AX36"/>
  <sheetViews>
    <sheetView showGridLines="0" tabSelected="1" view="pageBreakPreview" zoomScale="145" zoomScaleNormal="93" zoomScaleSheetLayoutView="145" workbookViewId="0">
      <selection activeCell="AG9" sqref="AG9:AI9"/>
    </sheetView>
  </sheetViews>
  <sheetFormatPr defaultColWidth="3.1328125" defaultRowHeight="18" customHeight="1" x14ac:dyDescent="0.25"/>
  <cols>
    <col min="1" max="4" width="2.73046875" style="188" customWidth="1"/>
    <col min="5" max="44" width="2" style="188" customWidth="1"/>
    <col min="45" max="45" width="2.1328125" style="188" customWidth="1"/>
    <col min="46" max="46" width="2.265625" style="188" customWidth="1"/>
    <col min="47" max="47" width="1.73046875" style="188" customWidth="1"/>
    <col min="48" max="48" width="2.59765625" style="188" customWidth="1"/>
    <col min="49" max="16384" width="3.1328125" style="188"/>
  </cols>
  <sheetData>
    <row r="1" spans="1:50" ht="12.75" x14ac:dyDescent="0.25">
      <c r="A1" s="187" t="s">
        <v>108</v>
      </c>
    </row>
    <row r="2" spans="1:50" ht="12" x14ac:dyDescent="0.25"/>
    <row r="3" spans="1:50" ht="24" customHeight="1" x14ac:dyDescent="0.25">
      <c r="J3" s="187"/>
      <c r="K3" s="187"/>
      <c r="M3" s="189"/>
      <c r="N3" s="189"/>
      <c r="O3" s="189"/>
      <c r="P3" s="189"/>
      <c r="Q3" s="311" t="s">
        <v>149</v>
      </c>
      <c r="R3" s="311"/>
      <c r="S3" s="311"/>
      <c r="T3" s="399"/>
      <c r="U3" s="399"/>
      <c r="V3" s="239" t="s">
        <v>109</v>
      </c>
    </row>
    <row r="4" spans="1:50" ht="14.25" customHeight="1" x14ac:dyDescent="0.25">
      <c r="J4" s="187"/>
      <c r="K4" s="187"/>
      <c r="M4" s="189"/>
      <c r="N4" s="189"/>
      <c r="O4" s="186"/>
      <c r="P4" s="186"/>
      <c r="Q4" s="190"/>
      <c r="R4" s="187"/>
      <c r="S4" s="187"/>
      <c r="T4" s="191"/>
    </row>
    <row r="5" spans="1:50" ht="24" customHeight="1" x14ac:dyDescent="0.25">
      <c r="A5" s="392" t="s">
        <v>84</v>
      </c>
      <c r="B5" s="393"/>
      <c r="C5" s="393"/>
      <c r="D5" s="393"/>
      <c r="E5" s="393"/>
      <c r="F5" s="393"/>
      <c r="G5" s="393"/>
      <c r="H5" s="393"/>
      <c r="I5" s="393"/>
      <c r="J5" s="394"/>
      <c r="K5" s="395"/>
      <c r="L5" s="395"/>
      <c r="M5" s="395"/>
      <c r="N5" s="395"/>
      <c r="O5" s="395"/>
      <c r="P5" s="395"/>
      <c r="Q5" s="395"/>
      <c r="R5" s="395"/>
      <c r="S5" s="395"/>
      <c r="T5" s="395"/>
      <c r="U5" s="395"/>
      <c r="V5" s="395"/>
      <c r="W5" s="395"/>
      <c r="X5" s="395"/>
      <c r="Y5" s="395"/>
      <c r="Z5" s="395"/>
    </row>
    <row r="6" spans="1:50" ht="18" customHeight="1" x14ac:dyDescent="0.25">
      <c r="A6" s="192"/>
      <c r="B6" s="192"/>
      <c r="C6" s="192"/>
      <c r="D6" s="192"/>
      <c r="E6" s="192"/>
      <c r="F6" s="193"/>
      <c r="G6" s="193"/>
      <c r="H6" s="193"/>
      <c r="I6" s="193"/>
      <c r="J6" s="193"/>
      <c r="K6" s="193"/>
      <c r="L6" s="193"/>
      <c r="M6" s="193"/>
      <c r="N6" s="193"/>
      <c r="O6" s="193"/>
      <c r="P6" s="193"/>
      <c r="Q6" s="193"/>
      <c r="R6" s="193"/>
      <c r="S6" s="193"/>
      <c r="T6" s="193"/>
      <c r="U6" s="193"/>
      <c r="V6" s="193"/>
      <c r="W6" s="193"/>
      <c r="X6" s="193"/>
      <c r="Y6" s="193"/>
      <c r="Z6" s="193"/>
      <c r="AA6" s="193"/>
      <c r="AB6" s="193"/>
      <c r="AC6" s="193"/>
      <c r="AD6" s="193"/>
      <c r="AE6" s="193"/>
      <c r="AF6" s="193"/>
      <c r="AG6" s="193"/>
      <c r="AH6" s="193"/>
    </row>
    <row r="7" spans="1:50" ht="18" customHeight="1" x14ac:dyDescent="0.25">
      <c r="A7" s="194" t="s">
        <v>120</v>
      </c>
    </row>
    <row r="8" spans="1:50" ht="22.5" customHeight="1" x14ac:dyDescent="0.25">
      <c r="A8" s="392"/>
      <c r="B8" s="393"/>
      <c r="C8" s="393"/>
      <c r="D8" s="393"/>
      <c r="E8" s="394"/>
      <c r="F8" s="392" t="s">
        <v>23</v>
      </c>
      <c r="G8" s="393"/>
      <c r="H8" s="393"/>
      <c r="I8" s="392" t="s">
        <v>24</v>
      </c>
      <c r="J8" s="393"/>
      <c r="K8" s="393"/>
      <c r="L8" s="392" t="s">
        <v>25</v>
      </c>
      <c r="M8" s="393"/>
      <c r="N8" s="393"/>
      <c r="O8" s="392" t="s">
        <v>26</v>
      </c>
      <c r="P8" s="393"/>
      <c r="Q8" s="393"/>
      <c r="R8" s="392" t="s">
        <v>27</v>
      </c>
      <c r="S8" s="393"/>
      <c r="T8" s="393"/>
      <c r="U8" s="392" t="s">
        <v>28</v>
      </c>
      <c r="V8" s="393"/>
      <c r="W8" s="393"/>
      <c r="X8" s="392" t="s">
        <v>43</v>
      </c>
      <c r="Y8" s="393"/>
      <c r="Z8" s="393"/>
      <c r="AA8" s="392" t="s">
        <v>44</v>
      </c>
      <c r="AB8" s="393"/>
      <c r="AC8" s="393"/>
      <c r="AD8" s="392" t="s">
        <v>45</v>
      </c>
      <c r="AE8" s="393"/>
      <c r="AF8" s="393"/>
      <c r="AG8" s="392" t="s">
        <v>29</v>
      </c>
      <c r="AH8" s="393"/>
      <c r="AI8" s="393"/>
      <c r="AJ8" s="392" t="s">
        <v>30</v>
      </c>
      <c r="AK8" s="393"/>
      <c r="AL8" s="393"/>
      <c r="AM8" s="392" t="s">
        <v>31</v>
      </c>
      <c r="AN8" s="393"/>
      <c r="AO8" s="394"/>
      <c r="AP8" s="392" t="s">
        <v>3</v>
      </c>
      <c r="AQ8" s="393"/>
      <c r="AR8" s="394"/>
      <c r="AS8" s="396" t="s">
        <v>40</v>
      </c>
      <c r="AT8" s="397"/>
      <c r="AU8" s="398"/>
      <c r="AV8" s="195"/>
    </row>
    <row r="9" spans="1:50" ht="22.5" customHeight="1" x14ac:dyDescent="0.25">
      <c r="A9" s="403" t="s">
        <v>32</v>
      </c>
      <c r="B9" s="404"/>
      <c r="C9" s="404"/>
      <c r="D9" s="404"/>
      <c r="E9" s="405"/>
      <c r="F9" s="400">
        <f>'利用児童数実績表 '!X7</f>
        <v>0</v>
      </c>
      <c r="G9" s="401"/>
      <c r="H9" s="402"/>
      <c r="I9" s="400">
        <f>'利用児童数実績表 '!X8</f>
        <v>0</v>
      </c>
      <c r="J9" s="401"/>
      <c r="K9" s="402"/>
      <c r="L9" s="400">
        <f>'利用児童数実績表 '!X9</f>
        <v>0</v>
      </c>
      <c r="M9" s="401"/>
      <c r="N9" s="402"/>
      <c r="O9" s="400">
        <f>'利用児童数実績表 '!X10</f>
        <v>0</v>
      </c>
      <c r="P9" s="401"/>
      <c r="Q9" s="402"/>
      <c r="R9" s="400">
        <f>'利用児童数実績表 '!X11</f>
        <v>0</v>
      </c>
      <c r="S9" s="401"/>
      <c r="T9" s="402"/>
      <c r="U9" s="400">
        <f>'利用児童数実績表 '!X12</f>
        <v>0</v>
      </c>
      <c r="V9" s="401"/>
      <c r="W9" s="402"/>
      <c r="X9" s="400">
        <f>'利用児童数実績表 '!X13</f>
        <v>0</v>
      </c>
      <c r="Y9" s="401"/>
      <c r="Z9" s="402"/>
      <c r="AA9" s="400">
        <f>'利用児童数実績表 '!X14</f>
        <v>0</v>
      </c>
      <c r="AB9" s="401"/>
      <c r="AC9" s="402"/>
      <c r="AD9" s="400">
        <f>'利用児童数実績表 '!X15</f>
        <v>0</v>
      </c>
      <c r="AE9" s="401"/>
      <c r="AF9" s="402"/>
      <c r="AG9" s="400">
        <f>'利用児童数実績表 '!X16</f>
        <v>0</v>
      </c>
      <c r="AH9" s="401"/>
      <c r="AI9" s="402"/>
      <c r="AJ9" s="400">
        <f>'利用児童数実績表 '!X17</f>
        <v>0</v>
      </c>
      <c r="AK9" s="401"/>
      <c r="AL9" s="402"/>
      <c r="AM9" s="400">
        <f>'利用児童数実績表 '!X18</f>
        <v>0</v>
      </c>
      <c r="AN9" s="401"/>
      <c r="AO9" s="402"/>
      <c r="AP9" s="400">
        <f>F9+I9+L9+O9+R9+U9+X9+AA9+AD9+AG9+AJ9+AM9</f>
        <v>0</v>
      </c>
      <c r="AQ9" s="401"/>
      <c r="AR9" s="402"/>
      <c r="AS9" s="400">
        <f>ROUNDUP(AP9/12,0)</f>
        <v>0</v>
      </c>
      <c r="AT9" s="401"/>
      <c r="AU9" s="402"/>
      <c r="AV9" s="192"/>
    </row>
    <row r="10" spans="1:50" ht="22.5" customHeight="1" x14ac:dyDescent="0.25">
      <c r="A10" s="196"/>
      <c r="B10" s="420" t="s">
        <v>110</v>
      </c>
      <c r="C10" s="420"/>
      <c r="D10" s="420"/>
      <c r="E10" s="421"/>
      <c r="F10" s="406"/>
      <c r="G10" s="407"/>
      <c r="H10" s="408"/>
      <c r="I10" s="406"/>
      <c r="J10" s="407"/>
      <c r="K10" s="408"/>
      <c r="L10" s="406"/>
      <c r="M10" s="407"/>
      <c r="N10" s="408"/>
      <c r="O10" s="406"/>
      <c r="P10" s="407"/>
      <c r="Q10" s="408"/>
      <c r="R10" s="406"/>
      <c r="S10" s="407"/>
      <c r="T10" s="408"/>
      <c r="U10" s="406"/>
      <c r="V10" s="407"/>
      <c r="W10" s="408"/>
      <c r="X10" s="406"/>
      <c r="Y10" s="407"/>
      <c r="Z10" s="408"/>
      <c r="AA10" s="406"/>
      <c r="AB10" s="407"/>
      <c r="AC10" s="408"/>
      <c r="AD10" s="406"/>
      <c r="AE10" s="407"/>
      <c r="AF10" s="408"/>
      <c r="AG10" s="406"/>
      <c r="AH10" s="407"/>
      <c r="AI10" s="408"/>
      <c r="AJ10" s="406"/>
      <c r="AK10" s="407"/>
      <c r="AL10" s="408"/>
      <c r="AM10" s="406"/>
      <c r="AN10" s="407"/>
      <c r="AO10" s="408"/>
      <c r="AP10" s="417">
        <f>F10+I10+L10+O10+R10+U10+X10+AA10+AD10+AG10+AJ10+AM10</f>
        <v>0</v>
      </c>
      <c r="AQ10" s="418"/>
      <c r="AR10" s="419"/>
      <c r="AS10" s="417">
        <f>ROUNDUP(AP10/12,0)</f>
        <v>0</v>
      </c>
      <c r="AT10" s="418"/>
      <c r="AU10" s="419"/>
      <c r="AV10" s="192"/>
    </row>
    <row r="11" spans="1:50" ht="24" customHeight="1" x14ac:dyDescent="0.25">
      <c r="A11" s="409" t="s">
        <v>0</v>
      </c>
      <c r="B11" s="397"/>
      <c r="C11" s="397"/>
      <c r="D11" s="397"/>
      <c r="E11" s="398"/>
      <c r="F11" s="410"/>
      <c r="G11" s="411"/>
      <c r="H11" s="411"/>
      <c r="I11" s="411"/>
      <c r="J11" s="411"/>
      <c r="K11" s="411"/>
      <c r="L11" s="411"/>
      <c r="M11" s="411"/>
      <c r="N11" s="411"/>
      <c r="O11" s="411"/>
      <c r="P11" s="411"/>
      <c r="Q11" s="411"/>
      <c r="R11" s="411"/>
      <c r="S11" s="411"/>
      <c r="T11" s="411"/>
      <c r="U11" s="411"/>
      <c r="V11" s="411"/>
      <c r="W11" s="411"/>
      <c r="X11" s="411"/>
      <c r="Y11" s="411"/>
      <c r="Z11" s="411"/>
      <c r="AA11" s="411"/>
      <c r="AB11" s="411"/>
      <c r="AC11" s="411"/>
      <c r="AD11" s="411"/>
      <c r="AE11" s="411"/>
      <c r="AF11" s="411"/>
      <c r="AG11" s="411"/>
      <c r="AH11" s="411"/>
      <c r="AI11" s="411"/>
      <c r="AJ11" s="411"/>
      <c r="AK11" s="411"/>
      <c r="AL11" s="411"/>
      <c r="AM11" s="411"/>
      <c r="AN11" s="411"/>
      <c r="AO11" s="411"/>
      <c r="AP11" s="411"/>
      <c r="AQ11" s="411"/>
      <c r="AR11" s="411"/>
      <c r="AS11" s="411"/>
      <c r="AT11" s="411"/>
      <c r="AU11" s="412"/>
      <c r="AV11" s="192"/>
    </row>
    <row r="12" spans="1:50" ht="12.95" customHeight="1" x14ac:dyDescent="0.25">
      <c r="A12" s="192"/>
      <c r="B12" s="192"/>
      <c r="C12" s="192"/>
      <c r="D12" s="192"/>
      <c r="E12" s="192"/>
      <c r="F12" s="193"/>
      <c r="G12" s="193"/>
      <c r="H12" s="193"/>
      <c r="I12" s="193"/>
      <c r="J12" s="193"/>
      <c r="K12" s="193"/>
      <c r="L12" s="193"/>
      <c r="M12" s="193"/>
      <c r="N12" s="193"/>
      <c r="O12" s="193"/>
      <c r="P12" s="193"/>
      <c r="Q12" s="193"/>
      <c r="R12" s="193"/>
      <c r="S12" s="193"/>
      <c r="T12" s="193"/>
      <c r="U12" s="193"/>
      <c r="V12" s="193"/>
      <c r="W12" s="193"/>
      <c r="X12" s="193"/>
      <c r="Y12" s="193"/>
      <c r="Z12" s="193"/>
      <c r="AA12" s="193"/>
      <c r="AB12" s="193"/>
      <c r="AC12" s="193"/>
      <c r="AD12" s="193"/>
      <c r="AE12" s="193"/>
      <c r="AF12" s="193"/>
      <c r="AG12" s="193"/>
      <c r="AH12" s="193"/>
      <c r="AI12" s="197"/>
      <c r="AJ12" s="197"/>
      <c r="AK12" s="197"/>
    </row>
    <row r="13" spans="1:50" ht="18" customHeight="1" x14ac:dyDescent="0.25">
      <c r="A13" s="198" t="s">
        <v>121</v>
      </c>
      <c r="G13" s="413" t="s">
        <v>111</v>
      </c>
      <c r="H13" s="413"/>
      <c r="I13" s="413"/>
      <c r="J13" s="413"/>
      <c r="K13" s="413"/>
      <c r="L13" s="413"/>
      <c r="M13" s="413"/>
      <c r="N13" s="413"/>
      <c r="O13" s="413"/>
      <c r="P13" s="413"/>
      <c r="Q13" s="413"/>
      <c r="R13" s="413"/>
      <c r="S13" s="413"/>
      <c r="T13" s="413"/>
      <c r="U13" s="413"/>
      <c r="V13" s="413"/>
      <c r="W13" s="413"/>
      <c r="X13" s="413"/>
      <c r="Y13" s="413"/>
      <c r="Z13" s="413"/>
      <c r="AA13" s="413"/>
      <c r="AB13" s="413"/>
      <c r="AC13" s="413"/>
      <c r="AD13" s="413"/>
      <c r="AE13" s="413"/>
      <c r="AF13" s="413"/>
      <c r="AG13" s="413"/>
      <c r="AH13" s="413"/>
      <c r="AI13" s="413"/>
      <c r="AJ13" s="413"/>
      <c r="AK13" s="413"/>
      <c r="AL13" s="413"/>
      <c r="AM13" s="413"/>
      <c r="AN13" s="413"/>
      <c r="AO13" s="413"/>
      <c r="AP13" s="413"/>
      <c r="AQ13" s="413"/>
      <c r="AR13" s="413"/>
      <c r="AS13" s="413"/>
      <c r="AT13" s="413"/>
      <c r="AU13" s="413"/>
      <c r="AV13" s="199"/>
      <c r="AX13" s="227"/>
    </row>
    <row r="14" spans="1:50" ht="23.25" customHeight="1" x14ac:dyDescent="0.25">
      <c r="A14" s="414"/>
      <c r="B14" s="415"/>
      <c r="C14" s="415"/>
      <c r="D14" s="415"/>
      <c r="E14" s="416"/>
      <c r="F14" s="392" t="s">
        <v>46</v>
      </c>
      <c r="G14" s="393"/>
      <c r="H14" s="393"/>
      <c r="I14" s="393"/>
      <c r="J14" s="393"/>
      <c r="K14" s="393"/>
      <c r="L14" s="393"/>
      <c r="M14" s="393"/>
      <c r="N14" s="393"/>
      <c r="O14" s="392" t="s">
        <v>35</v>
      </c>
      <c r="P14" s="393"/>
      <c r="Q14" s="393"/>
      <c r="R14" s="393"/>
      <c r="S14" s="393"/>
      <c r="T14" s="393"/>
      <c r="U14" s="393"/>
      <c r="V14" s="393"/>
      <c r="W14" s="393"/>
      <c r="X14" s="392" t="s">
        <v>36</v>
      </c>
      <c r="Y14" s="393"/>
      <c r="Z14" s="393"/>
      <c r="AA14" s="393"/>
      <c r="AB14" s="393"/>
      <c r="AC14" s="393"/>
      <c r="AD14" s="393"/>
      <c r="AE14" s="393"/>
      <c r="AF14" s="393"/>
      <c r="AG14" s="392" t="s">
        <v>122</v>
      </c>
      <c r="AH14" s="393"/>
      <c r="AI14" s="393"/>
      <c r="AJ14" s="393"/>
      <c r="AK14" s="393"/>
      <c r="AL14" s="393"/>
      <c r="AM14" s="393"/>
      <c r="AN14" s="393"/>
      <c r="AO14" s="394"/>
      <c r="AP14" s="392" t="s">
        <v>3</v>
      </c>
      <c r="AQ14" s="393"/>
      <c r="AR14" s="393"/>
      <c r="AS14" s="393"/>
      <c r="AT14" s="393"/>
      <c r="AU14" s="394"/>
      <c r="AV14" s="192"/>
    </row>
    <row r="15" spans="1:50" ht="23.25" customHeight="1" x14ac:dyDescent="0.25">
      <c r="A15" s="392" t="s">
        <v>33</v>
      </c>
      <c r="B15" s="393"/>
      <c r="C15" s="393"/>
      <c r="D15" s="393"/>
      <c r="E15" s="394"/>
      <c r="F15" s="428"/>
      <c r="G15" s="429"/>
      <c r="H15" s="429"/>
      <c r="I15" s="423" t="s">
        <v>38</v>
      </c>
      <c r="J15" s="423"/>
      <c r="K15" s="422"/>
      <c r="L15" s="422"/>
      <c r="M15" s="423" t="s">
        <v>39</v>
      </c>
      <c r="N15" s="424"/>
      <c r="O15" s="428"/>
      <c r="P15" s="429"/>
      <c r="Q15" s="429"/>
      <c r="R15" s="423" t="s">
        <v>38</v>
      </c>
      <c r="S15" s="423"/>
      <c r="T15" s="422"/>
      <c r="U15" s="422"/>
      <c r="V15" s="423" t="s">
        <v>39</v>
      </c>
      <c r="W15" s="424"/>
      <c r="X15" s="428"/>
      <c r="Y15" s="429"/>
      <c r="Z15" s="429"/>
      <c r="AA15" s="423" t="s">
        <v>38</v>
      </c>
      <c r="AB15" s="423"/>
      <c r="AC15" s="422"/>
      <c r="AD15" s="422"/>
      <c r="AE15" s="423" t="s">
        <v>39</v>
      </c>
      <c r="AF15" s="424"/>
      <c r="AG15" s="428"/>
      <c r="AH15" s="429"/>
      <c r="AI15" s="429"/>
      <c r="AJ15" s="423" t="s">
        <v>38</v>
      </c>
      <c r="AK15" s="423"/>
      <c r="AL15" s="422"/>
      <c r="AM15" s="422"/>
      <c r="AN15" s="423" t="s">
        <v>39</v>
      </c>
      <c r="AO15" s="424"/>
      <c r="AP15" s="425"/>
      <c r="AQ15" s="426"/>
      <c r="AR15" s="426"/>
      <c r="AS15" s="426"/>
      <c r="AT15" s="426"/>
      <c r="AU15" s="427"/>
      <c r="AV15" s="192"/>
    </row>
    <row r="16" spans="1:50" ht="23.25" customHeight="1" x14ac:dyDescent="0.25">
      <c r="A16" s="392" t="s">
        <v>34</v>
      </c>
      <c r="B16" s="393"/>
      <c r="C16" s="393"/>
      <c r="D16" s="393"/>
      <c r="E16" s="394"/>
      <c r="F16" s="428"/>
      <c r="G16" s="429"/>
      <c r="H16" s="429"/>
      <c r="I16" s="423" t="s">
        <v>38</v>
      </c>
      <c r="J16" s="423"/>
      <c r="K16" s="422"/>
      <c r="L16" s="422"/>
      <c r="M16" s="423" t="s">
        <v>39</v>
      </c>
      <c r="N16" s="424"/>
      <c r="O16" s="428"/>
      <c r="P16" s="429"/>
      <c r="Q16" s="429"/>
      <c r="R16" s="423" t="s">
        <v>38</v>
      </c>
      <c r="S16" s="423"/>
      <c r="T16" s="422"/>
      <c r="U16" s="422"/>
      <c r="V16" s="423" t="s">
        <v>39</v>
      </c>
      <c r="W16" s="424"/>
      <c r="X16" s="428"/>
      <c r="Y16" s="429"/>
      <c r="Z16" s="429"/>
      <c r="AA16" s="423" t="s">
        <v>38</v>
      </c>
      <c r="AB16" s="423"/>
      <c r="AC16" s="422"/>
      <c r="AD16" s="422"/>
      <c r="AE16" s="423" t="s">
        <v>39</v>
      </c>
      <c r="AF16" s="424"/>
      <c r="AG16" s="428"/>
      <c r="AH16" s="429"/>
      <c r="AI16" s="429"/>
      <c r="AJ16" s="423" t="s">
        <v>38</v>
      </c>
      <c r="AK16" s="423"/>
      <c r="AL16" s="422"/>
      <c r="AM16" s="422"/>
      <c r="AN16" s="423" t="s">
        <v>39</v>
      </c>
      <c r="AO16" s="424"/>
      <c r="AP16" s="425"/>
      <c r="AQ16" s="426"/>
      <c r="AR16" s="426"/>
      <c r="AS16" s="426"/>
      <c r="AT16" s="426"/>
      <c r="AU16" s="427"/>
      <c r="AV16" s="192"/>
    </row>
    <row r="17" spans="1:48" ht="23.25" customHeight="1" x14ac:dyDescent="0.25">
      <c r="A17" s="392" t="s">
        <v>123</v>
      </c>
      <c r="B17" s="393"/>
      <c r="C17" s="393"/>
      <c r="D17" s="393"/>
      <c r="E17" s="394"/>
      <c r="F17" s="434">
        <f>'開所日数内訳書 '!AM32</f>
        <v>0</v>
      </c>
      <c r="G17" s="435"/>
      <c r="H17" s="435"/>
      <c r="I17" s="435"/>
      <c r="J17" s="435"/>
      <c r="K17" s="435"/>
      <c r="L17" s="435"/>
      <c r="M17" s="432" t="s">
        <v>2</v>
      </c>
      <c r="N17" s="433"/>
      <c r="O17" s="434">
        <f>'開所日数内訳書 '!AN32</f>
        <v>0</v>
      </c>
      <c r="P17" s="435"/>
      <c r="Q17" s="435"/>
      <c r="R17" s="435"/>
      <c r="S17" s="435"/>
      <c r="T17" s="435"/>
      <c r="U17" s="435"/>
      <c r="V17" s="432" t="s">
        <v>2</v>
      </c>
      <c r="W17" s="433"/>
      <c r="X17" s="434">
        <f>'開所日数内訳書 '!AO32</f>
        <v>0</v>
      </c>
      <c r="Y17" s="435"/>
      <c r="Z17" s="435"/>
      <c r="AA17" s="435"/>
      <c r="AB17" s="435"/>
      <c r="AC17" s="435"/>
      <c r="AD17" s="435"/>
      <c r="AE17" s="432" t="s">
        <v>2</v>
      </c>
      <c r="AF17" s="433"/>
      <c r="AG17" s="434">
        <f>'開所日数内訳書 '!AP32</f>
        <v>0</v>
      </c>
      <c r="AH17" s="435"/>
      <c r="AI17" s="435"/>
      <c r="AJ17" s="435"/>
      <c r="AK17" s="435"/>
      <c r="AL17" s="435"/>
      <c r="AM17" s="435"/>
      <c r="AN17" s="432" t="s">
        <v>2</v>
      </c>
      <c r="AO17" s="433"/>
      <c r="AP17" s="430">
        <f>F17+O17+X17+AG17</f>
        <v>0</v>
      </c>
      <c r="AQ17" s="431"/>
      <c r="AR17" s="431"/>
      <c r="AS17" s="431"/>
      <c r="AT17" s="432" t="s">
        <v>2</v>
      </c>
      <c r="AU17" s="433"/>
      <c r="AV17" s="200"/>
    </row>
    <row r="18" spans="1:48" ht="17.25" customHeight="1" x14ac:dyDescent="0.25">
      <c r="A18" s="438" t="s">
        <v>135</v>
      </c>
      <c r="B18" s="439"/>
      <c r="C18" s="439"/>
      <c r="D18" s="439"/>
      <c r="E18" s="439"/>
      <c r="F18" s="439"/>
      <c r="G18" s="439"/>
      <c r="H18" s="439"/>
      <c r="I18" s="439"/>
      <c r="J18" s="439"/>
      <c r="K18" s="282" t="s">
        <v>138</v>
      </c>
      <c r="L18" s="442"/>
      <c r="M18" s="442"/>
      <c r="N18" s="442"/>
      <c r="O18" s="442"/>
      <c r="P18" s="442"/>
      <c r="Q18" s="442"/>
      <c r="R18" s="442"/>
      <c r="S18" s="442"/>
      <c r="T18" s="442"/>
      <c r="U18" s="282" t="s">
        <v>139</v>
      </c>
      <c r="V18" s="282" t="s">
        <v>52</v>
      </c>
      <c r="W18" s="282"/>
      <c r="X18" s="282" t="s">
        <v>138</v>
      </c>
      <c r="Y18" s="442"/>
      <c r="Z18" s="442"/>
      <c r="AA18" s="442"/>
      <c r="AB18" s="442"/>
      <c r="AC18" s="442"/>
      <c r="AD18" s="442"/>
      <c r="AE18" s="442"/>
      <c r="AF18" s="442"/>
      <c r="AG18" s="442"/>
      <c r="AH18" s="282" t="s">
        <v>139</v>
      </c>
      <c r="AI18" s="282" t="s">
        <v>52</v>
      </c>
      <c r="AJ18" s="282"/>
      <c r="AK18" s="282" t="s">
        <v>138</v>
      </c>
      <c r="AL18" s="442"/>
      <c r="AM18" s="442"/>
      <c r="AN18" s="442"/>
      <c r="AO18" s="442"/>
      <c r="AP18" s="442"/>
      <c r="AQ18" s="442"/>
      <c r="AR18" s="442"/>
      <c r="AS18" s="442"/>
      <c r="AT18" s="442"/>
      <c r="AU18" s="301" t="s">
        <v>139</v>
      </c>
    </row>
    <row r="19" spans="1:48" ht="17.25" customHeight="1" x14ac:dyDescent="0.25">
      <c r="A19" s="440" t="s">
        <v>136</v>
      </c>
      <c r="B19" s="441"/>
      <c r="C19" s="441"/>
      <c r="D19" s="441"/>
      <c r="E19" s="441"/>
      <c r="F19" s="441"/>
      <c r="G19" s="441"/>
      <c r="H19" s="441"/>
      <c r="I19" s="441"/>
      <c r="J19" s="441"/>
      <c r="K19" s="228" t="s">
        <v>138</v>
      </c>
      <c r="L19" s="443"/>
      <c r="M19" s="443"/>
      <c r="N19" s="443"/>
      <c r="O19" s="443"/>
      <c r="P19" s="443"/>
      <c r="Q19" s="443"/>
      <c r="R19" s="443"/>
      <c r="S19" s="443"/>
      <c r="T19" s="443"/>
      <c r="U19" s="443"/>
      <c r="V19" s="443"/>
      <c r="W19" s="443"/>
      <c r="X19" s="443"/>
      <c r="Y19" s="443"/>
      <c r="Z19" s="443"/>
      <c r="AA19" s="443"/>
      <c r="AB19" s="443"/>
      <c r="AC19" s="443"/>
      <c r="AD19" s="443"/>
      <c r="AE19" s="443"/>
      <c r="AF19" s="443"/>
      <c r="AG19" s="443"/>
      <c r="AH19" s="443"/>
      <c r="AI19" s="443"/>
      <c r="AJ19" s="443"/>
      <c r="AK19" s="443"/>
      <c r="AL19" s="443"/>
      <c r="AM19" s="443"/>
      <c r="AN19" s="443"/>
      <c r="AO19" s="443"/>
      <c r="AP19" s="443"/>
      <c r="AQ19" s="443"/>
      <c r="AR19" s="443"/>
      <c r="AS19" s="443"/>
      <c r="AT19" s="443"/>
      <c r="AU19" s="283" t="s">
        <v>139</v>
      </c>
      <c r="AV19" s="201"/>
    </row>
    <row r="20" spans="1:48" ht="17.25" customHeight="1" x14ac:dyDescent="0.25">
      <c r="A20" s="436" t="s">
        <v>137</v>
      </c>
      <c r="B20" s="437"/>
      <c r="C20" s="437"/>
      <c r="D20" s="437"/>
      <c r="E20" s="437"/>
      <c r="F20" s="437"/>
      <c r="G20" s="437"/>
      <c r="H20" s="437"/>
      <c r="I20" s="437"/>
      <c r="J20" s="437"/>
      <c r="K20" s="284" t="s">
        <v>138</v>
      </c>
      <c r="L20" s="444"/>
      <c r="M20" s="444"/>
      <c r="N20" s="444"/>
      <c r="O20" s="444"/>
      <c r="P20" s="444"/>
      <c r="Q20" s="444"/>
      <c r="R20" s="444"/>
      <c r="S20" s="444"/>
      <c r="T20" s="444"/>
      <c r="U20" s="444"/>
      <c r="V20" s="444"/>
      <c r="W20" s="444"/>
      <c r="X20" s="444"/>
      <c r="Y20" s="444"/>
      <c r="Z20" s="444"/>
      <c r="AA20" s="444"/>
      <c r="AB20" s="444"/>
      <c r="AC20" s="444"/>
      <c r="AD20" s="444"/>
      <c r="AE20" s="444"/>
      <c r="AF20" s="444"/>
      <c r="AG20" s="444"/>
      <c r="AH20" s="444"/>
      <c r="AI20" s="444"/>
      <c r="AJ20" s="444"/>
      <c r="AK20" s="444"/>
      <c r="AL20" s="444"/>
      <c r="AM20" s="444"/>
      <c r="AN20" s="444"/>
      <c r="AO20" s="444"/>
      <c r="AP20" s="444"/>
      <c r="AQ20" s="444"/>
      <c r="AR20" s="444"/>
      <c r="AS20" s="444"/>
      <c r="AT20" s="444"/>
      <c r="AU20" s="285" t="s">
        <v>139</v>
      </c>
      <c r="AV20" s="201"/>
    </row>
    <row r="21" spans="1:48" ht="12.95" customHeight="1" x14ac:dyDescent="0.25">
      <c r="A21" s="202"/>
      <c r="B21" s="202"/>
      <c r="C21" s="202"/>
      <c r="D21" s="202"/>
      <c r="E21" s="202"/>
      <c r="F21" s="202"/>
      <c r="G21" s="202"/>
      <c r="H21" s="202"/>
      <c r="I21" s="202"/>
      <c r="J21" s="202"/>
      <c r="K21" s="202"/>
      <c r="L21" s="202"/>
      <c r="M21" s="202"/>
      <c r="N21" s="202"/>
      <c r="O21" s="202"/>
      <c r="P21" s="202"/>
      <c r="Q21" s="202"/>
      <c r="R21" s="202"/>
      <c r="S21" s="202"/>
      <c r="T21" s="202"/>
      <c r="U21" s="202"/>
      <c r="V21" s="202"/>
      <c r="W21" s="202"/>
      <c r="X21" s="202"/>
      <c r="Y21" s="202"/>
      <c r="Z21" s="202"/>
      <c r="AA21" s="202"/>
      <c r="AB21" s="202"/>
      <c r="AC21" s="202"/>
      <c r="AD21" s="202"/>
      <c r="AE21" s="202"/>
      <c r="AF21" s="202"/>
      <c r="AG21" s="202"/>
      <c r="AH21" s="202"/>
    </row>
    <row r="22" spans="1:48" ht="23.25" customHeight="1" x14ac:dyDescent="0.25">
      <c r="A22" s="198" t="s">
        <v>112</v>
      </c>
      <c r="U22" s="203"/>
    </row>
    <row r="23" spans="1:48" ht="23.25" customHeight="1" x14ac:dyDescent="0.25">
      <c r="A23" s="478" t="s">
        <v>8</v>
      </c>
      <c r="B23" s="479"/>
      <c r="C23" s="479"/>
      <c r="D23" s="480"/>
      <c r="E23" s="204" t="s">
        <v>4</v>
      </c>
      <c r="F23" s="205"/>
      <c r="G23" s="205"/>
      <c r="H23" s="205"/>
      <c r="I23" s="205"/>
      <c r="J23" s="205"/>
      <c r="K23" s="205"/>
      <c r="L23" s="205"/>
      <c r="M23" s="205"/>
      <c r="N23" s="205"/>
      <c r="O23" s="205"/>
      <c r="P23" s="205"/>
      <c r="Q23" s="205"/>
      <c r="R23" s="206"/>
      <c r="S23" s="472"/>
      <c r="T23" s="472"/>
      <c r="U23" s="472"/>
      <c r="V23" s="472"/>
      <c r="W23" s="206" t="s">
        <v>1</v>
      </c>
      <c r="X23" s="207"/>
      <c r="Y23" s="206" t="s">
        <v>6</v>
      </c>
      <c r="Z23" s="206"/>
      <c r="AA23" s="206"/>
      <c r="AB23" s="206"/>
      <c r="AC23" s="206"/>
      <c r="AD23" s="206"/>
      <c r="AE23" s="472"/>
      <c r="AF23" s="472"/>
      <c r="AG23" s="472"/>
      <c r="AH23" s="207" t="s">
        <v>1</v>
      </c>
      <c r="AI23" s="206" t="s">
        <v>113</v>
      </c>
      <c r="AJ23" s="206" t="s">
        <v>114</v>
      </c>
      <c r="AK23" s="206"/>
      <c r="AL23" s="206"/>
      <c r="AM23" s="472"/>
      <c r="AN23" s="472"/>
      <c r="AO23" s="472"/>
      <c r="AP23" s="206" t="s">
        <v>7</v>
      </c>
      <c r="AQ23" s="206"/>
      <c r="AR23" s="205"/>
      <c r="AS23" s="205"/>
      <c r="AT23" s="205"/>
      <c r="AU23" s="208"/>
    </row>
    <row r="24" spans="1:48" ht="23.25" customHeight="1" x14ac:dyDescent="0.25">
      <c r="A24" s="481"/>
      <c r="B24" s="482"/>
      <c r="C24" s="482"/>
      <c r="D24" s="483"/>
      <c r="E24" s="209" t="s">
        <v>5</v>
      </c>
      <c r="F24" s="210"/>
      <c r="G24" s="210"/>
      <c r="H24" s="210"/>
      <c r="I24" s="210"/>
      <c r="J24" s="210"/>
      <c r="K24" s="210"/>
      <c r="L24" s="210"/>
      <c r="M24" s="210"/>
      <c r="N24" s="210"/>
      <c r="O24" s="210"/>
      <c r="P24" s="210"/>
      <c r="Q24" s="210"/>
      <c r="R24" s="211"/>
      <c r="S24" s="452"/>
      <c r="T24" s="452"/>
      <c r="U24" s="452"/>
      <c r="V24" s="452"/>
      <c r="W24" s="211" t="s">
        <v>1</v>
      </c>
      <c r="X24" s="212"/>
      <c r="Y24" s="211" t="s">
        <v>6</v>
      </c>
      <c r="Z24" s="211"/>
      <c r="AA24" s="211"/>
      <c r="AB24" s="211"/>
      <c r="AC24" s="211"/>
      <c r="AD24" s="211"/>
      <c r="AE24" s="452"/>
      <c r="AF24" s="452"/>
      <c r="AG24" s="452"/>
      <c r="AH24" s="212" t="s">
        <v>1</v>
      </c>
      <c r="AI24" s="211" t="s">
        <v>113</v>
      </c>
      <c r="AJ24" s="211" t="s">
        <v>114</v>
      </c>
      <c r="AK24" s="211"/>
      <c r="AL24" s="211"/>
      <c r="AM24" s="452"/>
      <c r="AN24" s="452"/>
      <c r="AO24" s="452"/>
      <c r="AP24" s="211" t="s">
        <v>7</v>
      </c>
      <c r="AQ24" s="211"/>
      <c r="AR24" s="210"/>
      <c r="AS24" s="210"/>
      <c r="AT24" s="210"/>
      <c r="AU24" s="213"/>
    </row>
    <row r="25" spans="1:48" ht="23.25" customHeight="1" x14ac:dyDescent="0.25">
      <c r="A25" s="481"/>
      <c r="B25" s="482"/>
      <c r="C25" s="482"/>
      <c r="D25" s="483"/>
      <c r="E25" s="209" t="s">
        <v>115</v>
      </c>
      <c r="F25" s="214"/>
      <c r="G25" s="214"/>
      <c r="H25" s="214"/>
      <c r="I25" s="214"/>
      <c r="J25" s="214"/>
      <c r="K25" s="214"/>
      <c r="L25" s="210"/>
      <c r="M25" s="210"/>
      <c r="N25" s="210"/>
      <c r="O25" s="210"/>
      <c r="P25" s="210"/>
      <c r="Q25" s="210"/>
      <c r="R25" s="210"/>
      <c r="S25" s="487"/>
      <c r="T25" s="487"/>
      <c r="U25" s="487"/>
      <c r="V25" s="487"/>
      <c r="W25" s="211" t="s">
        <v>1</v>
      </c>
      <c r="X25" s="211"/>
      <c r="Y25" s="211" t="s">
        <v>6</v>
      </c>
      <c r="Z25" s="211"/>
      <c r="AA25" s="215"/>
      <c r="AB25" s="211"/>
      <c r="AC25" s="211"/>
      <c r="AD25" s="211"/>
      <c r="AE25" s="488"/>
      <c r="AF25" s="488"/>
      <c r="AG25" s="488"/>
      <c r="AH25" s="211" t="s">
        <v>1</v>
      </c>
      <c r="AI25" s="216" t="s">
        <v>113</v>
      </c>
      <c r="AJ25" s="217" t="s">
        <v>114</v>
      </c>
      <c r="AK25" s="211"/>
      <c r="AL25" s="211"/>
      <c r="AM25" s="487"/>
      <c r="AN25" s="487"/>
      <c r="AO25" s="487"/>
      <c r="AP25" s="211" t="s">
        <v>7</v>
      </c>
      <c r="AQ25" s="210"/>
      <c r="AR25" s="210"/>
      <c r="AS25" s="210"/>
      <c r="AT25" s="210"/>
      <c r="AU25" s="213"/>
    </row>
    <row r="26" spans="1:48" ht="24" customHeight="1" x14ac:dyDescent="0.25">
      <c r="A26" s="484"/>
      <c r="B26" s="485"/>
      <c r="C26" s="485"/>
      <c r="D26" s="486"/>
      <c r="E26" s="218" t="s">
        <v>124</v>
      </c>
      <c r="F26" s="219"/>
      <c r="G26" s="219"/>
      <c r="H26" s="219"/>
      <c r="I26" s="219" t="s">
        <v>41</v>
      </c>
      <c r="J26" s="477"/>
      <c r="K26" s="477"/>
      <c r="L26" s="477"/>
      <c r="M26" s="477"/>
      <c r="N26" s="477"/>
      <c r="O26" s="477"/>
      <c r="P26" s="477"/>
      <c r="Q26" s="477"/>
      <c r="R26" s="188" t="s">
        <v>42</v>
      </c>
      <c r="S26" s="407"/>
      <c r="T26" s="407"/>
      <c r="U26" s="407"/>
      <c r="V26" s="407"/>
      <c r="W26" s="219" t="s">
        <v>1</v>
      </c>
      <c r="X26" s="220"/>
      <c r="Y26" s="219" t="s">
        <v>6</v>
      </c>
      <c r="Z26" s="219"/>
      <c r="AA26" s="219"/>
      <c r="AB26" s="219"/>
      <c r="AC26" s="219"/>
      <c r="AD26" s="219"/>
      <c r="AE26" s="407"/>
      <c r="AF26" s="407"/>
      <c r="AG26" s="407"/>
      <c r="AH26" s="220" t="s">
        <v>1</v>
      </c>
      <c r="AI26" s="219" t="s">
        <v>113</v>
      </c>
      <c r="AJ26" s="219" t="s">
        <v>114</v>
      </c>
      <c r="AK26" s="219"/>
      <c r="AL26" s="219"/>
      <c r="AM26" s="407"/>
      <c r="AN26" s="407"/>
      <c r="AO26" s="407"/>
      <c r="AP26" s="219" t="s">
        <v>7</v>
      </c>
      <c r="AQ26" s="219"/>
      <c r="AR26" s="219"/>
      <c r="AS26" s="219"/>
      <c r="AT26" s="219"/>
      <c r="AU26" s="221"/>
    </row>
    <row r="27" spans="1:48" ht="12.95" customHeight="1" x14ac:dyDescent="0.25">
      <c r="J27" s="205"/>
      <c r="K27" s="205"/>
      <c r="L27" s="205"/>
      <c r="M27" s="205"/>
      <c r="N27" s="205"/>
      <c r="O27" s="205"/>
      <c r="P27" s="205"/>
      <c r="Q27" s="205"/>
      <c r="R27" s="205"/>
    </row>
    <row r="28" spans="1:48" ht="21" customHeight="1" x14ac:dyDescent="0.25">
      <c r="A28" s="198" t="s">
        <v>22</v>
      </c>
      <c r="F28" s="222" t="s">
        <v>116</v>
      </c>
    </row>
    <row r="29" spans="1:48" ht="24" customHeight="1" x14ac:dyDescent="0.25">
      <c r="A29" s="470" t="s">
        <v>15</v>
      </c>
      <c r="B29" s="470"/>
      <c r="C29" s="470"/>
      <c r="D29" s="470"/>
      <c r="E29" s="470"/>
      <c r="F29" s="470"/>
      <c r="G29" s="470"/>
      <c r="H29" s="470"/>
      <c r="I29" s="470"/>
      <c r="J29" s="470"/>
      <c r="K29" s="470"/>
      <c r="L29" s="470"/>
      <c r="M29" s="392"/>
      <c r="N29" s="470" t="s">
        <v>16</v>
      </c>
      <c r="O29" s="470"/>
      <c r="P29" s="470"/>
      <c r="Q29" s="470"/>
      <c r="R29" s="470"/>
      <c r="S29" s="470"/>
      <c r="T29" s="470"/>
      <c r="U29" s="392"/>
      <c r="V29" s="470" t="s">
        <v>17</v>
      </c>
      <c r="W29" s="470"/>
      <c r="X29" s="470"/>
      <c r="Y29" s="470"/>
      <c r="Z29" s="470"/>
      <c r="AA29" s="470"/>
      <c r="AB29" s="470" t="s">
        <v>9</v>
      </c>
      <c r="AC29" s="470"/>
      <c r="AD29" s="470"/>
      <c r="AE29" s="470"/>
      <c r="AF29" s="470"/>
      <c r="AG29" s="470"/>
      <c r="AH29" s="470"/>
      <c r="AI29" s="470"/>
      <c r="AJ29" s="470"/>
      <c r="AK29" s="470"/>
      <c r="AL29" s="470"/>
      <c r="AM29" s="470"/>
      <c r="AN29" s="470"/>
      <c r="AO29" s="470"/>
      <c r="AP29" s="470"/>
      <c r="AQ29" s="470"/>
      <c r="AR29" s="470"/>
      <c r="AS29" s="470"/>
      <c r="AT29" s="470"/>
      <c r="AU29" s="470"/>
      <c r="AV29" s="192"/>
    </row>
    <row r="30" spans="1:48" ht="24" customHeight="1" x14ac:dyDescent="0.25">
      <c r="A30" s="471"/>
      <c r="B30" s="472"/>
      <c r="C30" s="472"/>
      <c r="D30" s="472"/>
      <c r="E30" s="472"/>
      <c r="F30" s="472"/>
      <c r="G30" s="472"/>
      <c r="H30" s="472"/>
      <c r="I30" s="472"/>
      <c r="J30" s="472"/>
      <c r="K30" s="472"/>
      <c r="L30" s="472"/>
      <c r="M30" s="473"/>
      <c r="N30" s="474"/>
      <c r="O30" s="475"/>
      <c r="P30" s="475"/>
      <c r="Q30" s="475"/>
      <c r="R30" s="475"/>
      <c r="S30" s="475"/>
      <c r="T30" s="475"/>
      <c r="U30" s="476"/>
      <c r="V30" s="471"/>
      <c r="W30" s="472"/>
      <c r="X30" s="472"/>
      <c r="Y30" s="472"/>
      <c r="Z30" s="472"/>
      <c r="AA30" s="473"/>
      <c r="AB30" s="471"/>
      <c r="AC30" s="472"/>
      <c r="AD30" s="472"/>
      <c r="AE30" s="472"/>
      <c r="AF30" s="472"/>
      <c r="AG30" s="472"/>
      <c r="AH30" s="472"/>
      <c r="AI30" s="472"/>
      <c r="AJ30" s="472"/>
      <c r="AK30" s="472"/>
      <c r="AL30" s="472"/>
      <c r="AM30" s="472"/>
      <c r="AN30" s="472"/>
      <c r="AO30" s="472"/>
      <c r="AP30" s="472"/>
      <c r="AQ30" s="472"/>
      <c r="AR30" s="472"/>
      <c r="AS30" s="472"/>
      <c r="AT30" s="472"/>
      <c r="AU30" s="473"/>
      <c r="AV30" s="223"/>
    </row>
    <row r="31" spans="1:48" ht="24" customHeight="1" x14ac:dyDescent="0.25">
      <c r="A31" s="451"/>
      <c r="B31" s="452"/>
      <c r="C31" s="452"/>
      <c r="D31" s="452"/>
      <c r="E31" s="452"/>
      <c r="F31" s="452"/>
      <c r="G31" s="452"/>
      <c r="H31" s="452"/>
      <c r="I31" s="452"/>
      <c r="J31" s="452"/>
      <c r="K31" s="452"/>
      <c r="L31" s="452"/>
      <c r="M31" s="453"/>
      <c r="N31" s="454"/>
      <c r="O31" s="455"/>
      <c r="P31" s="455"/>
      <c r="Q31" s="455"/>
      <c r="R31" s="455"/>
      <c r="S31" s="455"/>
      <c r="T31" s="455"/>
      <c r="U31" s="456"/>
      <c r="V31" s="451"/>
      <c r="W31" s="452"/>
      <c r="X31" s="452"/>
      <c r="Y31" s="452"/>
      <c r="Z31" s="452"/>
      <c r="AA31" s="453"/>
      <c r="AB31" s="451"/>
      <c r="AC31" s="452"/>
      <c r="AD31" s="452"/>
      <c r="AE31" s="452"/>
      <c r="AF31" s="452"/>
      <c r="AG31" s="452"/>
      <c r="AH31" s="452"/>
      <c r="AI31" s="452"/>
      <c r="AJ31" s="452"/>
      <c r="AK31" s="452"/>
      <c r="AL31" s="452"/>
      <c r="AM31" s="452"/>
      <c r="AN31" s="452"/>
      <c r="AO31" s="452"/>
      <c r="AP31" s="452"/>
      <c r="AQ31" s="452"/>
      <c r="AR31" s="452"/>
      <c r="AS31" s="452"/>
      <c r="AT31" s="452"/>
      <c r="AU31" s="453"/>
      <c r="AV31" s="223"/>
    </row>
    <row r="32" spans="1:48" ht="24" customHeight="1" x14ac:dyDescent="0.25">
      <c r="A32" s="457"/>
      <c r="B32" s="458"/>
      <c r="C32" s="458"/>
      <c r="D32" s="458"/>
      <c r="E32" s="458"/>
      <c r="F32" s="458"/>
      <c r="G32" s="458"/>
      <c r="H32" s="458"/>
      <c r="I32" s="458"/>
      <c r="J32" s="458"/>
      <c r="K32" s="458"/>
      <c r="L32" s="458"/>
      <c r="M32" s="459"/>
      <c r="N32" s="460"/>
      <c r="O32" s="461"/>
      <c r="P32" s="461"/>
      <c r="Q32" s="461"/>
      <c r="R32" s="461"/>
      <c r="S32" s="461"/>
      <c r="T32" s="461"/>
      <c r="U32" s="462"/>
      <c r="V32" s="457"/>
      <c r="W32" s="458"/>
      <c r="X32" s="458"/>
      <c r="Y32" s="458"/>
      <c r="Z32" s="458"/>
      <c r="AA32" s="459"/>
      <c r="AB32" s="457"/>
      <c r="AC32" s="458"/>
      <c r="AD32" s="458"/>
      <c r="AE32" s="458"/>
      <c r="AF32" s="458"/>
      <c r="AG32" s="458"/>
      <c r="AH32" s="458"/>
      <c r="AI32" s="458"/>
      <c r="AJ32" s="458"/>
      <c r="AK32" s="458"/>
      <c r="AL32" s="458"/>
      <c r="AM32" s="458"/>
      <c r="AN32" s="458"/>
      <c r="AO32" s="458"/>
      <c r="AP32" s="458"/>
      <c r="AQ32" s="458"/>
      <c r="AR32" s="458"/>
      <c r="AS32" s="458"/>
      <c r="AT32" s="458"/>
      <c r="AU32" s="459"/>
      <c r="AV32" s="223"/>
    </row>
    <row r="33" spans="1:48" ht="12.95" customHeight="1" x14ac:dyDescent="0.25">
      <c r="A33" s="224"/>
    </row>
    <row r="34" spans="1:48" ht="21.75" customHeight="1" x14ac:dyDescent="0.25">
      <c r="A34" s="198" t="s">
        <v>117</v>
      </c>
      <c r="H34" s="222" t="s">
        <v>118</v>
      </c>
    </row>
    <row r="35" spans="1:48" ht="24" customHeight="1" x14ac:dyDescent="0.25">
      <c r="A35" s="445" t="s">
        <v>18</v>
      </c>
      <c r="B35" s="446"/>
      <c r="C35" s="446"/>
      <c r="D35" s="446"/>
      <c r="E35" s="447"/>
      <c r="F35" s="445" t="s">
        <v>20</v>
      </c>
      <c r="G35" s="446"/>
      <c r="H35" s="447"/>
      <c r="I35" s="463"/>
      <c r="J35" s="464"/>
      <c r="K35" s="464"/>
      <c r="L35" s="464"/>
      <c r="M35" s="225" t="s">
        <v>21</v>
      </c>
      <c r="N35" s="396" t="s">
        <v>119</v>
      </c>
      <c r="O35" s="465"/>
      <c r="P35" s="465"/>
      <c r="Q35" s="465"/>
      <c r="R35" s="465"/>
      <c r="S35" s="465"/>
      <c r="T35" s="466"/>
      <c r="U35" s="467"/>
      <c r="V35" s="468"/>
      <c r="W35" s="468"/>
      <c r="X35" s="468"/>
      <c r="Y35" s="468"/>
      <c r="Z35" s="468"/>
      <c r="AA35" s="468"/>
      <c r="AB35" s="468"/>
      <c r="AC35" s="468"/>
      <c r="AD35" s="468"/>
      <c r="AE35" s="468"/>
      <c r="AF35" s="468"/>
      <c r="AG35" s="468"/>
      <c r="AH35" s="468"/>
      <c r="AI35" s="468"/>
      <c r="AJ35" s="468"/>
      <c r="AK35" s="468"/>
      <c r="AL35" s="468"/>
      <c r="AM35" s="468"/>
      <c r="AN35" s="468"/>
      <c r="AO35" s="468"/>
      <c r="AP35" s="468"/>
      <c r="AQ35" s="468"/>
      <c r="AR35" s="468"/>
      <c r="AS35" s="468"/>
      <c r="AT35" s="468"/>
      <c r="AU35" s="469"/>
      <c r="AV35" s="226"/>
    </row>
    <row r="36" spans="1:48" ht="44.25" customHeight="1" x14ac:dyDescent="0.25">
      <c r="A36" s="445" t="s">
        <v>19</v>
      </c>
      <c r="B36" s="446"/>
      <c r="C36" s="446"/>
      <c r="D36" s="446"/>
      <c r="E36" s="447"/>
      <c r="F36" s="445" t="s">
        <v>9</v>
      </c>
      <c r="G36" s="446"/>
      <c r="H36" s="447"/>
      <c r="I36" s="448"/>
      <c r="J36" s="449"/>
      <c r="K36" s="449"/>
      <c r="L36" s="449"/>
      <c r="M36" s="449"/>
      <c r="N36" s="449"/>
      <c r="O36" s="449"/>
      <c r="P36" s="449"/>
      <c r="Q36" s="449"/>
      <c r="R36" s="449"/>
      <c r="S36" s="449"/>
      <c r="T36" s="449"/>
      <c r="U36" s="449"/>
      <c r="V36" s="449"/>
      <c r="W36" s="449"/>
      <c r="X36" s="449"/>
      <c r="Y36" s="449"/>
      <c r="Z36" s="449"/>
      <c r="AA36" s="449"/>
      <c r="AB36" s="449"/>
      <c r="AC36" s="449"/>
      <c r="AD36" s="449"/>
      <c r="AE36" s="449"/>
      <c r="AF36" s="449"/>
      <c r="AG36" s="449"/>
      <c r="AH36" s="449"/>
      <c r="AI36" s="449"/>
      <c r="AJ36" s="449"/>
      <c r="AK36" s="449"/>
      <c r="AL36" s="449"/>
      <c r="AM36" s="449"/>
      <c r="AN36" s="449"/>
      <c r="AO36" s="449"/>
      <c r="AP36" s="449"/>
      <c r="AQ36" s="449"/>
      <c r="AR36" s="449"/>
      <c r="AS36" s="449"/>
      <c r="AT36" s="449"/>
      <c r="AU36" s="450"/>
      <c r="AV36" s="226"/>
    </row>
  </sheetData>
  <sheetProtection algorithmName="SHA-512" hashValue="EOswkoVEVkTBIiZIKWKgrmj53XJtCpF3nMHZxMQh2WIDwqedojcb9g59GdEitHrENLlc1a++IE1vRq9NsfN3HA==" saltValue="8zFS6l8g1v7HVA3pZoHfXQ==" spinCount="100000" sheet="1" objects="1" scenarios="1"/>
  <mergeCells count="150">
    <mergeCell ref="A29:M29"/>
    <mergeCell ref="N29:U29"/>
    <mergeCell ref="V29:AA29"/>
    <mergeCell ref="AB29:AU29"/>
    <mergeCell ref="A30:M30"/>
    <mergeCell ref="N30:U30"/>
    <mergeCell ref="V30:AA30"/>
    <mergeCell ref="AB30:AU30"/>
    <mergeCell ref="AE26:AG26"/>
    <mergeCell ref="AM26:AO26"/>
    <mergeCell ref="J26:Q26"/>
    <mergeCell ref="S26:V26"/>
    <mergeCell ref="A23:D26"/>
    <mergeCell ref="S23:V23"/>
    <mergeCell ref="AE23:AG23"/>
    <mergeCell ref="AM23:AO23"/>
    <mergeCell ref="S24:V24"/>
    <mergeCell ref="AE24:AG24"/>
    <mergeCell ref="AM24:AO24"/>
    <mergeCell ref="S25:V25"/>
    <mergeCell ref="AM25:AO25"/>
    <mergeCell ref="AE25:AG25"/>
    <mergeCell ref="A36:E36"/>
    <mergeCell ref="F36:H36"/>
    <mergeCell ref="I36:AU36"/>
    <mergeCell ref="A31:M31"/>
    <mergeCell ref="N31:U31"/>
    <mergeCell ref="V31:AA31"/>
    <mergeCell ref="AB31:AU31"/>
    <mergeCell ref="A32:M32"/>
    <mergeCell ref="N32:U32"/>
    <mergeCell ref="V32:AA32"/>
    <mergeCell ref="AB32:AU32"/>
    <mergeCell ref="A35:E35"/>
    <mergeCell ref="F35:H35"/>
    <mergeCell ref="I35:L35"/>
    <mergeCell ref="N35:T35"/>
    <mergeCell ref="U35:AU35"/>
    <mergeCell ref="AP17:AS17"/>
    <mergeCell ref="AT17:AU17"/>
    <mergeCell ref="A17:E17"/>
    <mergeCell ref="F17:L17"/>
    <mergeCell ref="M17:N17"/>
    <mergeCell ref="O17:U17"/>
    <mergeCell ref="V17:W17"/>
    <mergeCell ref="X17:AD17"/>
    <mergeCell ref="A20:J20"/>
    <mergeCell ref="A18:J18"/>
    <mergeCell ref="A19:J19"/>
    <mergeCell ref="L18:T18"/>
    <mergeCell ref="Y18:AG18"/>
    <mergeCell ref="AL18:AT18"/>
    <mergeCell ref="L19:AT19"/>
    <mergeCell ref="L20:AT20"/>
    <mergeCell ref="AE17:AF17"/>
    <mergeCell ref="AG17:AM17"/>
    <mergeCell ref="AN17:AO17"/>
    <mergeCell ref="AL16:AM16"/>
    <mergeCell ref="AN16:AO16"/>
    <mergeCell ref="AP16:AU16"/>
    <mergeCell ref="R16:S16"/>
    <mergeCell ref="T16:U16"/>
    <mergeCell ref="V16:W16"/>
    <mergeCell ref="X16:Z16"/>
    <mergeCell ref="AA16:AB16"/>
    <mergeCell ref="AC16:AD16"/>
    <mergeCell ref="A16:E16"/>
    <mergeCell ref="F16:H16"/>
    <mergeCell ref="I16:J16"/>
    <mergeCell ref="K16:L16"/>
    <mergeCell ref="M16:N16"/>
    <mergeCell ref="O16:Q16"/>
    <mergeCell ref="AE15:AF15"/>
    <mergeCell ref="AG15:AI15"/>
    <mergeCell ref="AJ15:AK15"/>
    <mergeCell ref="A15:E15"/>
    <mergeCell ref="F15:H15"/>
    <mergeCell ref="I15:J15"/>
    <mergeCell ref="K15:L15"/>
    <mergeCell ref="M15:N15"/>
    <mergeCell ref="O15:Q15"/>
    <mergeCell ref="AE16:AF16"/>
    <mergeCell ref="AG16:AI16"/>
    <mergeCell ref="AJ16:AK16"/>
    <mergeCell ref="AL15:AM15"/>
    <mergeCell ref="AN15:AO15"/>
    <mergeCell ref="AP15:AU15"/>
    <mergeCell ref="R15:S15"/>
    <mergeCell ref="T15:U15"/>
    <mergeCell ref="V15:W15"/>
    <mergeCell ref="X15:Z15"/>
    <mergeCell ref="AA15:AB15"/>
    <mergeCell ref="AC15:AD15"/>
    <mergeCell ref="X10:Z10"/>
    <mergeCell ref="AA10:AC10"/>
    <mergeCell ref="A11:E11"/>
    <mergeCell ref="F11:AU11"/>
    <mergeCell ref="G13:AU13"/>
    <mergeCell ref="A14:E14"/>
    <mergeCell ref="F14:N14"/>
    <mergeCell ref="O14:W14"/>
    <mergeCell ref="X14:AF14"/>
    <mergeCell ref="AG14:AO14"/>
    <mergeCell ref="AP14:AU14"/>
    <mergeCell ref="AD10:AF10"/>
    <mergeCell ref="AG10:AI10"/>
    <mergeCell ref="AJ10:AL10"/>
    <mergeCell ref="AM10:AO10"/>
    <mergeCell ref="AP10:AR10"/>
    <mergeCell ref="AS10:AU10"/>
    <mergeCell ref="B10:E10"/>
    <mergeCell ref="F10:H10"/>
    <mergeCell ref="I10:K10"/>
    <mergeCell ref="L10:N10"/>
    <mergeCell ref="O10:Q10"/>
    <mergeCell ref="R10:T10"/>
    <mergeCell ref="U10:W10"/>
    <mergeCell ref="A9:E9"/>
    <mergeCell ref="F9:H9"/>
    <mergeCell ref="I9:K9"/>
    <mergeCell ref="L9:N9"/>
    <mergeCell ref="O9:Q9"/>
    <mergeCell ref="R9:T9"/>
    <mergeCell ref="U9:W9"/>
    <mergeCell ref="AS9:AU9"/>
    <mergeCell ref="AA9:AC9"/>
    <mergeCell ref="AD9:AF9"/>
    <mergeCell ref="AG9:AI9"/>
    <mergeCell ref="AJ9:AL9"/>
    <mergeCell ref="AM9:AO9"/>
    <mergeCell ref="AP9:AR9"/>
    <mergeCell ref="AP8:AR8"/>
    <mergeCell ref="AS8:AU8"/>
    <mergeCell ref="T3:U3"/>
    <mergeCell ref="X9:Z9"/>
    <mergeCell ref="X8:Z8"/>
    <mergeCell ref="AA8:AC8"/>
    <mergeCell ref="AD8:AF8"/>
    <mergeCell ref="AG8:AI8"/>
    <mergeCell ref="AJ8:AL8"/>
    <mergeCell ref="AM8:AO8"/>
    <mergeCell ref="A5:J5"/>
    <mergeCell ref="K5:Z5"/>
    <mergeCell ref="A8:E8"/>
    <mergeCell ref="F8:H8"/>
    <mergeCell ref="I8:K8"/>
    <mergeCell ref="L8:N8"/>
    <mergeCell ref="O8:Q8"/>
    <mergeCell ref="R8:T8"/>
    <mergeCell ref="U8:W8"/>
  </mergeCells>
  <phoneticPr fontId="1"/>
  <pageMargins left="0.70866141732283472" right="0.43307086614173229" top="0.74803149606299213" bottom="0.74803149606299213" header="0.31496062992125984" footer="0.31496062992125984"/>
  <pageSetup paperSize="9" scale="95"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DA0619-C3A0-41AB-AB56-0EF149B7E2CE}">
  <sheetPr>
    <tabColor theme="5" tint="0.59999389629810485"/>
    <pageSetUpPr fitToPage="1"/>
  </sheetPr>
  <dimension ref="A1:BI58"/>
  <sheetViews>
    <sheetView showGridLines="0" view="pageBreakPreview" zoomScale="160" zoomScaleNormal="93" zoomScaleSheetLayoutView="160" workbookViewId="0">
      <selection activeCell="AK4" sqref="AK4"/>
    </sheetView>
  </sheetViews>
  <sheetFormatPr defaultColWidth="3.1328125" defaultRowHeight="18" customHeight="1" x14ac:dyDescent="0.25"/>
  <cols>
    <col min="1" max="4" width="2.73046875" style="188" customWidth="1"/>
    <col min="5" max="44" width="2" style="188" customWidth="1"/>
    <col min="45" max="45" width="2.1328125" style="188" customWidth="1"/>
    <col min="46" max="46" width="2.265625" style="188" customWidth="1"/>
    <col min="47" max="47" width="1.73046875" style="188" customWidth="1"/>
    <col min="48" max="48" width="2.59765625" style="188" customWidth="1"/>
    <col min="49" max="16384" width="3.1328125" style="188"/>
  </cols>
  <sheetData>
    <row r="1" spans="1:48" ht="12.75" x14ac:dyDescent="0.25">
      <c r="A1" s="187" t="s">
        <v>108</v>
      </c>
    </row>
    <row r="2" spans="1:48" ht="12" x14ac:dyDescent="0.25"/>
    <row r="3" spans="1:48" ht="24" customHeight="1" x14ac:dyDescent="0.25">
      <c r="J3" s="187"/>
      <c r="K3" s="187"/>
      <c r="M3" s="189"/>
      <c r="N3" s="189"/>
      <c r="O3" s="189"/>
      <c r="P3" s="189"/>
      <c r="Q3" s="311" t="s">
        <v>149</v>
      </c>
      <c r="R3" s="311"/>
      <c r="S3" s="311"/>
      <c r="T3" s="399"/>
      <c r="U3" s="399"/>
      <c r="V3" s="239" t="s">
        <v>109</v>
      </c>
    </row>
    <row r="4" spans="1:48" ht="14.25" customHeight="1" x14ac:dyDescent="0.25">
      <c r="J4" s="187"/>
      <c r="K4" s="187"/>
      <c r="M4" s="189"/>
      <c r="N4" s="189"/>
      <c r="O4" s="186"/>
      <c r="P4" s="186"/>
      <c r="Q4" s="190"/>
      <c r="R4" s="187"/>
      <c r="S4" s="187"/>
      <c r="T4" s="191"/>
    </row>
    <row r="5" spans="1:48" ht="24" customHeight="1" x14ac:dyDescent="0.25">
      <c r="A5" s="392" t="s">
        <v>84</v>
      </c>
      <c r="B5" s="393"/>
      <c r="C5" s="393"/>
      <c r="D5" s="393"/>
      <c r="E5" s="393"/>
      <c r="F5" s="393"/>
      <c r="G5" s="393"/>
      <c r="H5" s="393"/>
      <c r="I5" s="393"/>
      <c r="J5" s="394"/>
      <c r="K5" s="395"/>
      <c r="L5" s="395"/>
      <c r="M5" s="395"/>
      <c r="N5" s="395"/>
      <c r="O5" s="395"/>
      <c r="P5" s="395"/>
      <c r="Q5" s="395"/>
      <c r="R5" s="395"/>
      <c r="S5" s="395"/>
      <c r="T5" s="395"/>
      <c r="U5" s="395"/>
      <c r="V5" s="395"/>
      <c r="W5" s="395"/>
      <c r="X5" s="395"/>
      <c r="Y5" s="395"/>
      <c r="Z5" s="395"/>
    </row>
    <row r="6" spans="1:48" ht="18" customHeight="1" x14ac:dyDescent="0.25">
      <c r="A6" s="192"/>
      <c r="B6" s="192"/>
      <c r="C6" s="192"/>
      <c r="D6" s="192"/>
      <c r="E6" s="192"/>
      <c r="F6" s="193"/>
      <c r="G6" s="193"/>
      <c r="H6" s="193"/>
      <c r="I6" s="193"/>
      <c r="J6" s="193"/>
      <c r="K6" s="193"/>
      <c r="L6" s="193"/>
      <c r="M6" s="193"/>
      <c r="N6" s="193"/>
      <c r="O6" s="193"/>
      <c r="P6" s="193"/>
      <c r="Q6" s="193"/>
      <c r="R6" s="193"/>
      <c r="S6" s="193"/>
      <c r="T6" s="193"/>
      <c r="U6" s="193"/>
      <c r="V6" s="193"/>
      <c r="W6" s="193"/>
      <c r="X6" s="193"/>
      <c r="Y6" s="193"/>
      <c r="Z6" s="193"/>
      <c r="AA6" s="193"/>
      <c r="AB6" s="193"/>
      <c r="AC6" s="193"/>
      <c r="AD6" s="193"/>
      <c r="AE6" s="193"/>
      <c r="AF6" s="193"/>
      <c r="AG6" s="193"/>
      <c r="AH6" s="193"/>
    </row>
    <row r="7" spans="1:48" ht="18" customHeight="1" x14ac:dyDescent="0.25">
      <c r="A7" s="194" t="s">
        <v>120</v>
      </c>
    </row>
    <row r="8" spans="1:48" ht="23.35" customHeight="1" x14ac:dyDescent="0.25">
      <c r="A8" s="392"/>
      <c r="B8" s="393"/>
      <c r="C8" s="393"/>
      <c r="D8" s="393"/>
      <c r="E8" s="394"/>
      <c r="F8" s="392" t="s">
        <v>23</v>
      </c>
      <c r="G8" s="393"/>
      <c r="H8" s="393"/>
      <c r="I8" s="392" t="s">
        <v>24</v>
      </c>
      <c r="J8" s="393"/>
      <c r="K8" s="393"/>
      <c r="L8" s="392" t="s">
        <v>25</v>
      </c>
      <c r="M8" s="393"/>
      <c r="N8" s="393"/>
      <c r="O8" s="392" t="s">
        <v>26</v>
      </c>
      <c r="P8" s="393"/>
      <c r="Q8" s="393"/>
      <c r="R8" s="392" t="s">
        <v>27</v>
      </c>
      <c r="S8" s="393"/>
      <c r="T8" s="393"/>
      <c r="U8" s="392" t="s">
        <v>28</v>
      </c>
      <c r="V8" s="393"/>
      <c r="W8" s="393"/>
      <c r="X8" s="392" t="s">
        <v>43</v>
      </c>
      <c r="Y8" s="393"/>
      <c r="Z8" s="393"/>
      <c r="AA8" s="392" t="s">
        <v>44</v>
      </c>
      <c r="AB8" s="393"/>
      <c r="AC8" s="393"/>
      <c r="AD8" s="392" t="s">
        <v>45</v>
      </c>
      <c r="AE8" s="393"/>
      <c r="AF8" s="393"/>
      <c r="AG8" s="392" t="s">
        <v>29</v>
      </c>
      <c r="AH8" s="393"/>
      <c r="AI8" s="393"/>
      <c r="AJ8" s="392" t="s">
        <v>30</v>
      </c>
      <c r="AK8" s="393"/>
      <c r="AL8" s="393"/>
      <c r="AM8" s="392" t="s">
        <v>31</v>
      </c>
      <c r="AN8" s="393"/>
      <c r="AO8" s="394"/>
      <c r="AP8" s="392" t="s">
        <v>3</v>
      </c>
      <c r="AQ8" s="393"/>
      <c r="AR8" s="394"/>
      <c r="AS8" s="396" t="s">
        <v>40</v>
      </c>
      <c r="AT8" s="397"/>
      <c r="AU8" s="398"/>
      <c r="AV8" s="195"/>
    </row>
    <row r="9" spans="1:48" ht="23.35" customHeight="1" x14ac:dyDescent="0.25">
      <c r="A9" s="204"/>
      <c r="B9" s="555" t="s">
        <v>145</v>
      </c>
      <c r="C9" s="555"/>
      <c r="D9" s="555"/>
      <c r="E9" s="556"/>
      <c r="F9" s="400">
        <f>'利用児童数実績表 (3クラス用)'!Y7</f>
        <v>0</v>
      </c>
      <c r="G9" s="401"/>
      <c r="H9" s="402"/>
      <c r="I9" s="400">
        <f>'利用児童数実績表 (3クラス用)'!Y10</f>
        <v>0</v>
      </c>
      <c r="J9" s="401"/>
      <c r="K9" s="402"/>
      <c r="L9" s="400">
        <f>'利用児童数実績表 (3クラス用)'!Y13</f>
        <v>0</v>
      </c>
      <c r="M9" s="401"/>
      <c r="N9" s="402"/>
      <c r="O9" s="400">
        <f>'利用児童数実績表 (3クラス用)'!Y16</f>
        <v>0</v>
      </c>
      <c r="P9" s="401"/>
      <c r="Q9" s="402"/>
      <c r="R9" s="400">
        <f>'利用児童数実績表 (3クラス用)'!Y19</f>
        <v>0</v>
      </c>
      <c r="S9" s="401"/>
      <c r="T9" s="402"/>
      <c r="U9" s="400">
        <f>'利用児童数実績表 (3クラス用)'!Y22</f>
        <v>0</v>
      </c>
      <c r="V9" s="401"/>
      <c r="W9" s="402"/>
      <c r="X9" s="400">
        <f>'利用児童数実績表 (3クラス用)'!Y25</f>
        <v>0</v>
      </c>
      <c r="Y9" s="401"/>
      <c r="Z9" s="402"/>
      <c r="AA9" s="400">
        <f>'利用児童数実績表 (3クラス用)'!Y28</f>
        <v>0</v>
      </c>
      <c r="AB9" s="401"/>
      <c r="AC9" s="402"/>
      <c r="AD9" s="400">
        <f>'利用児童数実績表 (3クラス用)'!Y31</f>
        <v>0</v>
      </c>
      <c r="AE9" s="401"/>
      <c r="AF9" s="402"/>
      <c r="AG9" s="400">
        <f>'利用児童数実績表 (3クラス用)'!Y34</f>
        <v>0</v>
      </c>
      <c r="AH9" s="401"/>
      <c r="AI9" s="402"/>
      <c r="AJ9" s="400">
        <f>'利用児童数実績表 (3クラス用)'!Y37</f>
        <v>0</v>
      </c>
      <c r="AK9" s="401"/>
      <c r="AL9" s="402"/>
      <c r="AM9" s="400">
        <f>'利用児童数実績表 (3クラス用)'!Y40</f>
        <v>0</v>
      </c>
      <c r="AN9" s="401"/>
      <c r="AO9" s="402"/>
      <c r="AP9" s="400">
        <f>F9+I9+L9+O9+R9+U9+X9+AA9+AD9+AG9+AJ9+AM9</f>
        <v>0</v>
      </c>
      <c r="AQ9" s="401"/>
      <c r="AR9" s="402"/>
      <c r="AS9" s="400">
        <f>ROUNDUP(AP9/12,0)</f>
        <v>0</v>
      </c>
      <c r="AT9" s="401"/>
      <c r="AU9" s="402"/>
      <c r="AV9" s="192"/>
    </row>
    <row r="10" spans="1:48" ht="23.35" customHeight="1" x14ac:dyDescent="0.25">
      <c r="A10" s="196"/>
      <c r="B10" s="590" t="s">
        <v>144</v>
      </c>
      <c r="C10" s="420"/>
      <c r="D10" s="420"/>
      <c r="E10" s="421"/>
      <c r="F10" s="406"/>
      <c r="G10" s="407"/>
      <c r="H10" s="408"/>
      <c r="I10" s="406"/>
      <c r="J10" s="407"/>
      <c r="K10" s="408"/>
      <c r="L10" s="406"/>
      <c r="M10" s="407"/>
      <c r="N10" s="408"/>
      <c r="O10" s="406"/>
      <c r="P10" s="407"/>
      <c r="Q10" s="408"/>
      <c r="R10" s="406"/>
      <c r="S10" s="407"/>
      <c r="T10" s="408"/>
      <c r="U10" s="406"/>
      <c r="V10" s="407"/>
      <c r="W10" s="408"/>
      <c r="X10" s="406"/>
      <c r="Y10" s="407"/>
      <c r="Z10" s="408"/>
      <c r="AA10" s="406"/>
      <c r="AB10" s="407"/>
      <c r="AC10" s="408"/>
      <c r="AD10" s="406"/>
      <c r="AE10" s="407"/>
      <c r="AF10" s="408"/>
      <c r="AG10" s="406"/>
      <c r="AH10" s="407"/>
      <c r="AI10" s="408"/>
      <c r="AJ10" s="406"/>
      <c r="AK10" s="407"/>
      <c r="AL10" s="408"/>
      <c r="AM10" s="406"/>
      <c r="AN10" s="407"/>
      <c r="AO10" s="408"/>
      <c r="AP10" s="417">
        <f>F10+I10+L10+O10+R10+U10+X10+AA10+AD10+AG10+AJ10+AM10</f>
        <v>0</v>
      </c>
      <c r="AQ10" s="418"/>
      <c r="AR10" s="419"/>
      <c r="AS10" s="417">
        <f>ROUNDUP(AP10/12,0)</f>
        <v>0</v>
      </c>
      <c r="AT10" s="418"/>
      <c r="AU10" s="419"/>
      <c r="AV10" s="192"/>
    </row>
    <row r="11" spans="1:48" ht="23.35" customHeight="1" x14ac:dyDescent="0.25">
      <c r="A11" s="204"/>
      <c r="B11" s="555" t="s">
        <v>146</v>
      </c>
      <c r="C11" s="555"/>
      <c r="D11" s="555"/>
      <c r="E11" s="556"/>
      <c r="F11" s="400">
        <f>'利用児童数実績表 (3クラス用)'!Y8</f>
        <v>0</v>
      </c>
      <c r="G11" s="401"/>
      <c r="H11" s="402"/>
      <c r="I11" s="400">
        <f>'利用児童数実績表 (3クラス用)'!Y11</f>
        <v>0</v>
      </c>
      <c r="J11" s="401"/>
      <c r="K11" s="402"/>
      <c r="L11" s="400">
        <f>'利用児童数実績表 (3クラス用)'!Y14</f>
        <v>0</v>
      </c>
      <c r="M11" s="401"/>
      <c r="N11" s="402"/>
      <c r="O11" s="400">
        <f>'利用児童数実績表 (3クラス用)'!Y17</f>
        <v>0</v>
      </c>
      <c r="P11" s="401"/>
      <c r="Q11" s="402"/>
      <c r="R11" s="400">
        <f>'利用児童数実績表 (3クラス用)'!Y20</f>
        <v>0</v>
      </c>
      <c r="S11" s="401"/>
      <c r="T11" s="402"/>
      <c r="U11" s="400">
        <f>'利用児童数実績表 (3クラス用)'!Y23</f>
        <v>0</v>
      </c>
      <c r="V11" s="401"/>
      <c r="W11" s="402"/>
      <c r="X11" s="400">
        <f>'利用児童数実績表 (3クラス用)'!Y26</f>
        <v>0</v>
      </c>
      <c r="Y11" s="401"/>
      <c r="Z11" s="402"/>
      <c r="AA11" s="400">
        <f>'利用児童数実績表 (3クラス用)'!Y29</f>
        <v>0</v>
      </c>
      <c r="AB11" s="401"/>
      <c r="AC11" s="402"/>
      <c r="AD11" s="400">
        <f>'利用児童数実績表 (3クラス用)'!Y32</f>
        <v>0</v>
      </c>
      <c r="AE11" s="401"/>
      <c r="AF11" s="402"/>
      <c r="AG11" s="400">
        <f>'利用児童数実績表 (3クラス用)'!Y35</f>
        <v>0</v>
      </c>
      <c r="AH11" s="401"/>
      <c r="AI11" s="402"/>
      <c r="AJ11" s="400">
        <f>'利用児童数実績表 (3クラス用)'!Y38</f>
        <v>0</v>
      </c>
      <c r="AK11" s="401"/>
      <c r="AL11" s="402"/>
      <c r="AM11" s="400">
        <f>'利用児童数実績表 (3クラス用)'!Y41</f>
        <v>0</v>
      </c>
      <c r="AN11" s="401"/>
      <c r="AO11" s="402"/>
      <c r="AP11" s="400">
        <f>F11+I11+L11+O11+R11+U11+X11+AA11+AD11+AG11+AJ11+AM11</f>
        <v>0</v>
      </c>
      <c r="AQ11" s="401"/>
      <c r="AR11" s="402"/>
      <c r="AS11" s="400">
        <f>ROUNDUP(AP11/12,0)</f>
        <v>0</v>
      </c>
      <c r="AT11" s="401"/>
      <c r="AU11" s="402"/>
      <c r="AV11" s="192"/>
    </row>
    <row r="12" spans="1:48" ht="23.35" customHeight="1" x14ac:dyDescent="0.25">
      <c r="A12" s="302"/>
      <c r="B12" s="540" t="s">
        <v>144</v>
      </c>
      <c r="C12" s="540"/>
      <c r="D12" s="540"/>
      <c r="E12" s="541"/>
      <c r="F12" s="406"/>
      <c r="G12" s="407"/>
      <c r="H12" s="408"/>
      <c r="I12" s="406"/>
      <c r="J12" s="407"/>
      <c r="K12" s="408"/>
      <c r="L12" s="406"/>
      <c r="M12" s="407"/>
      <c r="N12" s="408"/>
      <c r="O12" s="406"/>
      <c r="P12" s="407"/>
      <c r="Q12" s="408"/>
      <c r="R12" s="406"/>
      <c r="S12" s="407"/>
      <c r="T12" s="408"/>
      <c r="U12" s="406"/>
      <c r="V12" s="407"/>
      <c r="W12" s="408"/>
      <c r="X12" s="406"/>
      <c r="Y12" s="407"/>
      <c r="Z12" s="408"/>
      <c r="AA12" s="406"/>
      <c r="AB12" s="407"/>
      <c r="AC12" s="408"/>
      <c r="AD12" s="406"/>
      <c r="AE12" s="407"/>
      <c r="AF12" s="408"/>
      <c r="AG12" s="406"/>
      <c r="AH12" s="407"/>
      <c r="AI12" s="408"/>
      <c r="AJ12" s="406"/>
      <c r="AK12" s="407"/>
      <c r="AL12" s="408"/>
      <c r="AM12" s="406"/>
      <c r="AN12" s="407"/>
      <c r="AO12" s="408"/>
      <c r="AP12" s="417">
        <f>F12+I12+L12+O12+R12+U12+X12+AA12+AD12+AG12+AJ12+AM12</f>
        <v>0</v>
      </c>
      <c r="AQ12" s="418"/>
      <c r="AR12" s="419"/>
      <c r="AS12" s="417">
        <f>ROUNDUP(AP12/12,0)</f>
        <v>0</v>
      </c>
      <c r="AT12" s="418"/>
      <c r="AU12" s="419"/>
      <c r="AV12" s="192"/>
    </row>
    <row r="13" spans="1:48" ht="23.35" customHeight="1" x14ac:dyDescent="0.25">
      <c r="A13" s="204"/>
      <c r="B13" s="555" t="s">
        <v>148</v>
      </c>
      <c r="C13" s="555"/>
      <c r="D13" s="555"/>
      <c r="E13" s="556"/>
      <c r="F13" s="400">
        <f>'利用児童数実績表 (3クラス用)'!Y9</f>
        <v>0</v>
      </c>
      <c r="G13" s="401"/>
      <c r="H13" s="402"/>
      <c r="I13" s="400">
        <f>'利用児童数実績表 (3クラス用)'!Y12</f>
        <v>0</v>
      </c>
      <c r="J13" s="401"/>
      <c r="K13" s="402"/>
      <c r="L13" s="400">
        <f>'利用児童数実績表 (3クラス用)'!Y15</f>
        <v>0</v>
      </c>
      <c r="M13" s="401"/>
      <c r="N13" s="402"/>
      <c r="O13" s="400">
        <f>'利用児童数実績表 (3クラス用)'!Y18</f>
        <v>0</v>
      </c>
      <c r="P13" s="401"/>
      <c r="Q13" s="402"/>
      <c r="R13" s="400">
        <f>'利用児童数実績表 (3クラス用)'!Y21</f>
        <v>0</v>
      </c>
      <c r="S13" s="401"/>
      <c r="T13" s="402"/>
      <c r="U13" s="400">
        <f>'利用児童数実績表 (3クラス用)'!Y24</f>
        <v>0</v>
      </c>
      <c r="V13" s="401"/>
      <c r="W13" s="402"/>
      <c r="X13" s="400">
        <f>'利用児童数実績表 (3クラス用)'!Y27</f>
        <v>0</v>
      </c>
      <c r="Y13" s="401"/>
      <c r="Z13" s="402"/>
      <c r="AA13" s="400">
        <f>'利用児童数実績表 (3クラス用)'!Y30</f>
        <v>0</v>
      </c>
      <c r="AB13" s="401"/>
      <c r="AC13" s="402"/>
      <c r="AD13" s="400">
        <f>'利用児童数実績表 (3クラス用)'!Y33</f>
        <v>0</v>
      </c>
      <c r="AE13" s="401"/>
      <c r="AF13" s="402"/>
      <c r="AG13" s="400">
        <f>'利用児童数実績表 (3クラス用)'!Y36</f>
        <v>0</v>
      </c>
      <c r="AH13" s="401"/>
      <c r="AI13" s="402"/>
      <c r="AJ13" s="400">
        <f>'利用児童数実績表 (3クラス用)'!Y39</f>
        <v>0</v>
      </c>
      <c r="AK13" s="401"/>
      <c r="AL13" s="402"/>
      <c r="AM13" s="400">
        <f>'利用児童数実績表 (3クラス用)'!Y42</f>
        <v>0</v>
      </c>
      <c r="AN13" s="401"/>
      <c r="AO13" s="402"/>
      <c r="AP13" s="400">
        <f>F11+I11+L11+O11+R11+U11+X11+AA11+AD11+AG11+AJ11+AM11</f>
        <v>0</v>
      </c>
      <c r="AQ13" s="401"/>
      <c r="AR13" s="402"/>
      <c r="AS13" s="400">
        <f>ROUNDUP(AP11/12,0)</f>
        <v>0</v>
      </c>
      <c r="AT13" s="401"/>
      <c r="AU13" s="402"/>
    </row>
    <row r="14" spans="1:48" ht="23.35" customHeight="1" thickBot="1" x14ac:dyDescent="0.3">
      <c r="A14" s="307"/>
      <c r="B14" s="540" t="s">
        <v>144</v>
      </c>
      <c r="C14" s="540"/>
      <c r="D14" s="540"/>
      <c r="E14" s="541"/>
      <c r="F14" s="528"/>
      <c r="G14" s="477"/>
      <c r="H14" s="529"/>
      <c r="I14" s="528"/>
      <c r="J14" s="477"/>
      <c r="K14" s="529"/>
      <c r="L14" s="528"/>
      <c r="M14" s="477"/>
      <c r="N14" s="529"/>
      <c r="O14" s="528"/>
      <c r="P14" s="477"/>
      <c r="Q14" s="529"/>
      <c r="R14" s="528"/>
      <c r="S14" s="477"/>
      <c r="T14" s="529"/>
      <c r="U14" s="528"/>
      <c r="V14" s="477"/>
      <c r="W14" s="529"/>
      <c r="X14" s="528"/>
      <c r="Y14" s="477"/>
      <c r="Z14" s="529"/>
      <c r="AA14" s="528"/>
      <c r="AB14" s="477"/>
      <c r="AC14" s="529"/>
      <c r="AD14" s="528"/>
      <c r="AE14" s="477"/>
      <c r="AF14" s="529"/>
      <c r="AG14" s="528"/>
      <c r="AH14" s="477"/>
      <c r="AI14" s="529"/>
      <c r="AJ14" s="528"/>
      <c r="AK14" s="477"/>
      <c r="AL14" s="529"/>
      <c r="AM14" s="528"/>
      <c r="AN14" s="477"/>
      <c r="AO14" s="529"/>
      <c r="AP14" s="519">
        <f>F12+I12+L12+O12+R12+U12+X12+AA12+AD12+AG12+AJ12+AM12</f>
        <v>0</v>
      </c>
      <c r="AQ14" s="520"/>
      <c r="AR14" s="521"/>
      <c r="AS14" s="519">
        <f>ROUNDUP(AP12/12,0)</f>
        <v>0</v>
      </c>
      <c r="AT14" s="520"/>
      <c r="AU14" s="521"/>
      <c r="AV14" s="199"/>
    </row>
    <row r="15" spans="1:48" ht="23.35" customHeight="1" x14ac:dyDescent="0.25">
      <c r="A15" s="558" t="s">
        <v>3</v>
      </c>
      <c r="B15" s="559"/>
      <c r="C15" s="559"/>
      <c r="D15" s="559"/>
      <c r="E15" s="560"/>
      <c r="F15" s="530">
        <f>F9+F11+F13</f>
        <v>0</v>
      </c>
      <c r="G15" s="531"/>
      <c r="H15" s="532"/>
      <c r="I15" s="530">
        <f t="shared" ref="I15" si="0">I9+I11+I13</f>
        <v>0</v>
      </c>
      <c r="J15" s="531"/>
      <c r="K15" s="532"/>
      <c r="L15" s="530">
        <f t="shared" ref="L15" si="1">L9+L11+L13</f>
        <v>0</v>
      </c>
      <c r="M15" s="531"/>
      <c r="N15" s="532"/>
      <c r="O15" s="530">
        <f t="shared" ref="O15" si="2">O9+O11+O13</f>
        <v>0</v>
      </c>
      <c r="P15" s="531"/>
      <c r="Q15" s="532"/>
      <c r="R15" s="530">
        <f t="shared" ref="R15" si="3">R9+R11+R13</f>
        <v>0</v>
      </c>
      <c r="S15" s="531"/>
      <c r="T15" s="532"/>
      <c r="U15" s="530">
        <f t="shared" ref="U15" si="4">U9+U11+U13</f>
        <v>0</v>
      </c>
      <c r="V15" s="531"/>
      <c r="W15" s="532"/>
      <c r="X15" s="530">
        <f t="shared" ref="X15" si="5">X9+X11+X13</f>
        <v>0</v>
      </c>
      <c r="Y15" s="531"/>
      <c r="Z15" s="532"/>
      <c r="AA15" s="530">
        <f t="shared" ref="AA15" si="6">AA9+AA11+AA13</f>
        <v>0</v>
      </c>
      <c r="AB15" s="531"/>
      <c r="AC15" s="532"/>
      <c r="AD15" s="530">
        <f t="shared" ref="AD15" si="7">AD9+AD11+AD13</f>
        <v>0</v>
      </c>
      <c r="AE15" s="531"/>
      <c r="AF15" s="532"/>
      <c r="AG15" s="530">
        <f t="shared" ref="AG15" si="8">AG9+AG11+AG13</f>
        <v>0</v>
      </c>
      <c r="AH15" s="531"/>
      <c r="AI15" s="532"/>
      <c r="AJ15" s="530">
        <f t="shared" ref="AJ15" si="9">AJ9+AJ11+AJ13</f>
        <v>0</v>
      </c>
      <c r="AK15" s="531"/>
      <c r="AL15" s="532"/>
      <c r="AM15" s="530">
        <f>AM9+AM11+AM13</f>
        <v>0</v>
      </c>
      <c r="AN15" s="531"/>
      <c r="AO15" s="532"/>
      <c r="AP15" s="591">
        <f>F15+I15+L15+O15+R15+U15+X15+AA15+AD15+AG15+AJ15+AM15</f>
        <v>0</v>
      </c>
      <c r="AQ15" s="592"/>
      <c r="AR15" s="593"/>
      <c r="AS15" s="530">
        <f>ROUNDUP(AP15/12,0)</f>
        <v>0</v>
      </c>
      <c r="AT15" s="531"/>
      <c r="AU15" s="532"/>
      <c r="AV15" s="199"/>
    </row>
    <row r="16" spans="1:48" ht="23.35" customHeight="1" thickBot="1" x14ac:dyDescent="0.3">
      <c r="A16" s="304"/>
      <c r="B16" s="561" t="s">
        <v>144</v>
      </c>
      <c r="C16" s="562"/>
      <c r="D16" s="562"/>
      <c r="E16" s="563"/>
      <c r="F16" s="536">
        <f>F10+F12+F14</f>
        <v>0</v>
      </c>
      <c r="G16" s="537"/>
      <c r="H16" s="538"/>
      <c r="I16" s="536">
        <f t="shared" ref="I16" si="10">I10+I12+I14</f>
        <v>0</v>
      </c>
      <c r="J16" s="537"/>
      <c r="K16" s="538"/>
      <c r="L16" s="536">
        <f t="shared" ref="L16" si="11">L10+L12+L14</f>
        <v>0</v>
      </c>
      <c r="M16" s="537"/>
      <c r="N16" s="538"/>
      <c r="O16" s="536">
        <f t="shared" ref="O16" si="12">O10+O12+O14</f>
        <v>0</v>
      </c>
      <c r="P16" s="537"/>
      <c r="Q16" s="538"/>
      <c r="R16" s="536">
        <f t="shared" ref="R16" si="13">R10+R12+R14</f>
        <v>0</v>
      </c>
      <c r="S16" s="537"/>
      <c r="T16" s="538"/>
      <c r="U16" s="536">
        <f t="shared" ref="U16" si="14">U10+U12+U14</f>
        <v>0</v>
      </c>
      <c r="V16" s="537"/>
      <c r="W16" s="538"/>
      <c r="X16" s="536">
        <f t="shared" ref="X16" si="15">X10+X12+X14</f>
        <v>0</v>
      </c>
      <c r="Y16" s="537"/>
      <c r="Z16" s="538"/>
      <c r="AA16" s="536">
        <f t="shared" ref="AA16" si="16">AA10+AA12+AA14</f>
        <v>0</v>
      </c>
      <c r="AB16" s="537"/>
      <c r="AC16" s="538"/>
      <c r="AD16" s="536">
        <f t="shared" ref="AD16" si="17">AD10+AD12+AD14</f>
        <v>0</v>
      </c>
      <c r="AE16" s="537"/>
      <c r="AF16" s="538"/>
      <c r="AG16" s="536">
        <f t="shared" ref="AG16" si="18">AG10+AG12+AG14</f>
        <v>0</v>
      </c>
      <c r="AH16" s="537"/>
      <c r="AI16" s="538"/>
      <c r="AJ16" s="536">
        <f t="shared" ref="AJ16" si="19">AJ10+AJ12+AJ14</f>
        <v>0</v>
      </c>
      <c r="AK16" s="537"/>
      <c r="AL16" s="538"/>
      <c r="AM16" s="536">
        <f>AM10+AM12+AM14</f>
        <v>0</v>
      </c>
      <c r="AN16" s="537"/>
      <c r="AO16" s="538"/>
      <c r="AP16" s="536">
        <f>F16+I16+L16+O16+R16+U16+X16+AA16+AD16+AG16+AJ16+AM16</f>
        <v>0</v>
      </c>
      <c r="AQ16" s="537"/>
      <c r="AR16" s="538"/>
      <c r="AS16" s="564">
        <f>ROUNDUP(AP16/12,0)</f>
        <v>0</v>
      </c>
      <c r="AT16" s="565"/>
      <c r="AU16" s="566"/>
      <c r="AV16" s="199"/>
    </row>
    <row r="17" spans="1:61" ht="23.35" customHeight="1" x14ac:dyDescent="0.25">
      <c r="A17" s="525" t="s">
        <v>0</v>
      </c>
      <c r="B17" s="526"/>
      <c r="C17" s="526"/>
      <c r="D17" s="526"/>
      <c r="E17" s="527"/>
      <c r="F17" s="581"/>
      <c r="G17" s="582"/>
      <c r="H17" s="582"/>
      <c r="I17" s="582"/>
      <c r="J17" s="582"/>
      <c r="K17" s="582"/>
      <c r="L17" s="582"/>
      <c r="M17" s="582"/>
      <c r="N17" s="582"/>
      <c r="O17" s="582"/>
      <c r="P17" s="582"/>
      <c r="Q17" s="582"/>
      <c r="R17" s="582"/>
      <c r="S17" s="582"/>
      <c r="T17" s="582"/>
      <c r="U17" s="582"/>
      <c r="V17" s="582"/>
      <c r="W17" s="582"/>
      <c r="X17" s="582"/>
      <c r="Y17" s="582"/>
      <c r="Z17" s="582"/>
      <c r="AA17" s="582"/>
      <c r="AB17" s="582"/>
      <c r="AC17" s="582"/>
      <c r="AD17" s="582"/>
      <c r="AE17" s="582"/>
      <c r="AF17" s="582"/>
      <c r="AG17" s="582"/>
      <c r="AH17" s="582"/>
      <c r="AI17" s="582"/>
      <c r="AJ17" s="582"/>
      <c r="AK17" s="582"/>
      <c r="AL17" s="582"/>
      <c r="AM17" s="582"/>
      <c r="AN17" s="582"/>
      <c r="AO17" s="582"/>
      <c r="AP17" s="582"/>
      <c r="AQ17" s="582"/>
      <c r="AR17" s="582"/>
      <c r="AS17" s="582"/>
      <c r="AT17" s="582"/>
      <c r="AU17" s="583"/>
      <c r="AV17" s="192"/>
    </row>
    <row r="18" spans="1:61" ht="23.25" customHeight="1" x14ac:dyDescent="0.25">
      <c r="A18" s="192"/>
      <c r="B18" s="192"/>
      <c r="C18" s="192"/>
      <c r="D18" s="192"/>
      <c r="E18" s="192"/>
      <c r="F18" s="193"/>
      <c r="G18" s="193"/>
      <c r="H18" s="193"/>
      <c r="I18" s="193"/>
      <c r="J18" s="193"/>
      <c r="K18" s="193"/>
      <c r="L18" s="193"/>
      <c r="M18" s="193"/>
      <c r="N18" s="193"/>
      <c r="O18" s="193"/>
      <c r="P18" s="193"/>
      <c r="Q18" s="193"/>
      <c r="R18" s="193"/>
      <c r="S18" s="193"/>
      <c r="T18" s="193"/>
      <c r="U18" s="193"/>
      <c r="V18" s="193"/>
      <c r="W18" s="193"/>
      <c r="X18" s="193"/>
      <c r="Y18" s="193"/>
      <c r="Z18" s="193"/>
      <c r="AA18" s="193"/>
      <c r="AB18" s="193"/>
      <c r="AC18" s="193"/>
      <c r="AD18" s="193"/>
      <c r="AE18" s="193"/>
      <c r="AF18" s="193"/>
      <c r="AG18" s="193"/>
      <c r="AH18" s="193"/>
      <c r="AI18" s="197"/>
      <c r="AJ18" s="197"/>
      <c r="AK18" s="197"/>
      <c r="AV18" s="192"/>
      <c r="BI18" s="227"/>
    </row>
    <row r="19" spans="1:61" ht="23.25" customHeight="1" x14ac:dyDescent="0.25">
      <c r="A19" s="198" t="s">
        <v>121</v>
      </c>
      <c r="G19" s="413" t="s">
        <v>111</v>
      </c>
      <c r="H19" s="413"/>
      <c r="I19" s="413"/>
      <c r="J19" s="413"/>
      <c r="K19" s="413"/>
      <c r="L19" s="413"/>
      <c r="M19" s="413"/>
      <c r="N19" s="413"/>
      <c r="O19" s="413"/>
      <c r="P19" s="413"/>
      <c r="Q19" s="413"/>
      <c r="R19" s="413"/>
      <c r="S19" s="413"/>
      <c r="T19" s="413"/>
      <c r="U19" s="413"/>
      <c r="V19" s="413"/>
      <c r="W19" s="413"/>
      <c r="X19" s="413"/>
      <c r="Y19" s="413"/>
      <c r="Z19" s="413"/>
      <c r="AA19" s="413"/>
      <c r="AB19" s="413"/>
      <c r="AC19" s="413"/>
      <c r="AD19" s="413"/>
      <c r="AE19" s="413"/>
      <c r="AF19" s="413"/>
      <c r="AG19" s="413"/>
      <c r="AH19" s="413"/>
      <c r="AI19" s="413"/>
      <c r="AJ19" s="413"/>
      <c r="AK19" s="413"/>
      <c r="AL19" s="413"/>
      <c r="AM19" s="413"/>
      <c r="AN19" s="413"/>
      <c r="AO19" s="413"/>
      <c r="AP19" s="413"/>
      <c r="AQ19" s="413"/>
      <c r="AR19" s="413"/>
      <c r="AS19" s="413"/>
      <c r="AT19" s="413"/>
      <c r="AU19" s="413"/>
      <c r="AV19" s="192"/>
    </row>
    <row r="20" spans="1:61" ht="23.35" customHeight="1" x14ac:dyDescent="0.25">
      <c r="A20" s="587" t="s">
        <v>85</v>
      </c>
      <c r="B20" s="588"/>
      <c r="C20" s="588"/>
      <c r="D20" s="588"/>
      <c r="E20" s="589"/>
      <c r="F20" s="568" t="s">
        <v>46</v>
      </c>
      <c r="G20" s="569"/>
      <c r="H20" s="569"/>
      <c r="I20" s="569"/>
      <c r="J20" s="569"/>
      <c r="K20" s="569"/>
      <c r="L20" s="569"/>
      <c r="M20" s="569"/>
      <c r="N20" s="569"/>
      <c r="O20" s="568" t="s">
        <v>35</v>
      </c>
      <c r="P20" s="569"/>
      <c r="Q20" s="569"/>
      <c r="R20" s="569"/>
      <c r="S20" s="569"/>
      <c r="T20" s="569"/>
      <c r="U20" s="569"/>
      <c r="V20" s="569"/>
      <c r="W20" s="569"/>
      <c r="X20" s="568" t="s">
        <v>36</v>
      </c>
      <c r="Y20" s="569"/>
      <c r="Z20" s="569"/>
      <c r="AA20" s="569"/>
      <c r="AB20" s="569"/>
      <c r="AC20" s="569"/>
      <c r="AD20" s="569"/>
      <c r="AE20" s="569"/>
      <c r="AF20" s="569"/>
      <c r="AG20" s="568" t="s">
        <v>37</v>
      </c>
      <c r="AH20" s="569"/>
      <c r="AI20" s="569"/>
      <c r="AJ20" s="569"/>
      <c r="AK20" s="569"/>
      <c r="AL20" s="569"/>
      <c r="AM20" s="569"/>
      <c r="AN20" s="569"/>
      <c r="AO20" s="570"/>
      <c r="AP20" s="568" t="s">
        <v>3</v>
      </c>
      <c r="AQ20" s="569"/>
      <c r="AR20" s="569"/>
      <c r="AS20" s="569"/>
      <c r="AT20" s="569"/>
      <c r="AU20" s="570"/>
      <c r="AV20" s="200"/>
    </row>
    <row r="21" spans="1:61" ht="23.35" customHeight="1" x14ac:dyDescent="0.25">
      <c r="A21" s="584" t="s">
        <v>33</v>
      </c>
      <c r="B21" s="585"/>
      <c r="C21" s="585"/>
      <c r="D21" s="585"/>
      <c r="E21" s="586"/>
      <c r="F21" s="500"/>
      <c r="G21" s="501"/>
      <c r="H21" s="501"/>
      <c r="I21" s="571" t="s">
        <v>38</v>
      </c>
      <c r="J21" s="571"/>
      <c r="K21" s="505"/>
      <c r="L21" s="505"/>
      <c r="M21" s="571" t="s">
        <v>39</v>
      </c>
      <c r="N21" s="572"/>
      <c r="O21" s="500"/>
      <c r="P21" s="501"/>
      <c r="Q21" s="501"/>
      <c r="R21" s="571" t="s">
        <v>38</v>
      </c>
      <c r="S21" s="571"/>
      <c r="T21" s="505"/>
      <c r="U21" s="505"/>
      <c r="V21" s="571" t="s">
        <v>39</v>
      </c>
      <c r="W21" s="572"/>
      <c r="X21" s="500"/>
      <c r="Y21" s="501"/>
      <c r="Z21" s="501"/>
      <c r="AA21" s="571" t="s">
        <v>38</v>
      </c>
      <c r="AB21" s="571"/>
      <c r="AC21" s="505"/>
      <c r="AD21" s="505"/>
      <c r="AE21" s="571" t="s">
        <v>39</v>
      </c>
      <c r="AF21" s="572"/>
      <c r="AG21" s="500"/>
      <c r="AH21" s="501"/>
      <c r="AI21" s="501"/>
      <c r="AJ21" s="571" t="s">
        <v>38</v>
      </c>
      <c r="AK21" s="571"/>
      <c r="AL21" s="505"/>
      <c r="AM21" s="505"/>
      <c r="AN21" s="571" t="s">
        <v>39</v>
      </c>
      <c r="AO21" s="572"/>
      <c r="AP21" s="578"/>
      <c r="AQ21" s="579"/>
      <c r="AR21" s="579"/>
      <c r="AS21" s="579"/>
      <c r="AT21" s="579"/>
      <c r="AU21" s="580"/>
      <c r="AV21" s="201"/>
    </row>
    <row r="22" spans="1:61" ht="23.35" customHeight="1" x14ac:dyDescent="0.25">
      <c r="A22" s="584" t="s">
        <v>34</v>
      </c>
      <c r="B22" s="585"/>
      <c r="C22" s="585"/>
      <c r="D22" s="585"/>
      <c r="E22" s="586"/>
      <c r="F22" s="500"/>
      <c r="G22" s="501"/>
      <c r="H22" s="501"/>
      <c r="I22" s="571" t="s">
        <v>38</v>
      </c>
      <c r="J22" s="571"/>
      <c r="K22" s="505"/>
      <c r="L22" s="505"/>
      <c r="M22" s="571" t="s">
        <v>39</v>
      </c>
      <c r="N22" s="572"/>
      <c r="O22" s="500"/>
      <c r="P22" s="501"/>
      <c r="Q22" s="501"/>
      <c r="R22" s="571" t="s">
        <v>38</v>
      </c>
      <c r="S22" s="571"/>
      <c r="T22" s="505"/>
      <c r="U22" s="505"/>
      <c r="V22" s="571" t="s">
        <v>39</v>
      </c>
      <c r="W22" s="572"/>
      <c r="X22" s="500"/>
      <c r="Y22" s="501"/>
      <c r="Z22" s="501"/>
      <c r="AA22" s="571" t="s">
        <v>38</v>
      </c>
      <c r="AB22" s="571"/>
      <c r="AC22" s="505"/>
      <c r="AD22" s="505"/>
      <c r="AE22" s="571" t="s">
        <v>39</v>
      </c>
      <c r="AF22" s="572"/>
      <c r="AG22" s="500"/>
      <c r="AH22" s="501"/>
      <c r="AI22" s="501"/>
      <c r="AJ22" s="571" t="s">
        <v>38</v>
      </c>
      <c r="AK22" s="571"/>
      <c r="AL22" s="505"/>
      <c r="AM22" s="505"/>
      <c r="AN22" s="571" t="s">
        <v>39</v>
      </c>
      <c r="AO22" s="572"/>
      <c r="AP22" s="578"/>
      <c r="AQ22" s="579"/>
      <c r="AR22" s="579"/>
      <c r="AS22" s="579"/>
      <c r="AT22" s="579"/>
      <c r="AU22" s="580"/>
      <c r="AV22" s="201"/>
    </row>
    <row r="23" spans="1:61" ht="23.35" customHeight="1" x14ac:dyDescent="0.25">
      <c r="A23" s="584" t="s">
        <v>123</v>
      </c>
      <c r="B23" s="585"/>
      <c r="C23" s="585"/>
      <c r="D23" s="585"/>
      <c r="E23" s="586"/>
      <c r="F23" s="500"/>
      <c r="G23" s="501"/>
      <c r="H23" s="501"/>
      <c r="I23" s="501"/>
      <c r="J23" s="501"/>
      <c r="K23" s="501"/>
      <c r="L23" s="501"/>
      <c r="M23" s="573" t="s">
        <v>2</v>
      </c>
      <c r="N23" s="574"/>
      <c r="O23" s="500"/>
      <c r="P23" s="501"/>
      <c r="Q23" s="501"/>
      <c r="R23" s="501"/>
      <c r="S23" s="501"/>
      <c r="T23" s="501"/>
      <c r="U23" s="501"/>
      <c r="V23" s="573" t="s">
        <v>2</v>
      </c>
      <c r="W23" s="574"/>
      <c r="X23" s="500"/>
      <c r="Y23" s="501"/>
      <c r="Z23" s="501"/>
      <c r="AA23" s="501"/>
      <c r="AB23" s="501"/>
      <c r="AC23" s="501"/>
      <c r="AD23" s="501"/>
      <c r="AE23" s="573" t="s">
        <v>2</v>
      </c>
      <c r="AF23" s="574"/>
      <c r="AG23" s="500"/>
      <c r="AH23" s="501"/>
      <c r="AI23" s="501"/>
      <c r="AJ23" s="501"/>
      <c r="AK23" s="501"/>
      <c r="AL23" s="501"/>
      <c r="AM23" s="501"/>
      <c r="AN23" s="573" t="s">
        <v>2</v>
      </c>
      <c r="AO23" s="574"/>
      <c r="AP23" s="502">
        <f>SUM(F23,O23,X23,AG23)</f>
        <v>0</v>
      </c>
      <c r="AQ23" s="503"/>
      <c r="AR23" s="503"/>
      <c r="AS23" s="503"/>
      <c r="AT23" s="573" t="s">
        <v>2</v>
      </c>
      <c r="AU23" s="574"/>
      <c r="AV23" s="201"/>
    </row>
    <row r="24" spans="1:61" ht="23.35" customHeight="1" x14ac:dyDescent="0.25">
      <c r="A24" s="575" t="s">
        <v>87</v>
      </c>
      <c r="B24" s="576"/>
      <c r="C24" s="576"/>
      <c r="D24" s="576"/>
      <c r="E24" s="577"/>
      <c r="F24" s="568" t="s">
        <v>46</v>
      </c>
      <c r="G24" s="569"/>
      <c r="H24" s="569"/>
      <c r="I24" s="569"/>
      <c r="J24" s="569"/>
      <c r="K24" s="569"/>
      <c r="L24" s="569"/>
      <c r="M24" s="569"/>
      <c r="N24" s="569"/>
      <c r="O24" s="568" t="s">
        <v>35</v>
      </c>
      <c r="P24" s="569"/>
      <c r="Q24" s="569"/>
      <c r="R24" s="569"/>
      <c r="S24" s="569"/>
      <c r="T24" s="569"/>
      <c r="U24" s="569"/>
      <c r="V24" s="569"/>
      <c r="W24" s="569"/>
      <c r="X24" s="568" t="s">
        <v>36</v>
      </c>
      <c r="Y24" s="569"/>
      <c r="Z24" s="569"/>
      <c r="AA24" s="569"/>
      <c r="AB24" s="569"/>
      <c r="AC24" s="569"/>
      <c r="AD24" s="569"/>
      <c r="AE24" s="569"/>
      <c r="AF24" s="569"/>
      <c r="AG24" s="568" t="s">
        <v>37</v>
      </c>
      <c r="AH24" s="569"/>
      <c r="AI24" s="569"/>
      <c r="AJ24" s="569"/>
      <c r="AK24" s="569"/>
      <c r="AL24" s="569"/>
      <c r="AM24" s="569"/>
      <c r="AN24" s="569"/>
      <c r="AO24" s="570"/>
      <c r="AP24" s="568" t="s">
        <v>3</v>
      </c>
      <c r="AQ24" s="569"/>
      <c r="AR24" s="569"/>
      <c r="AS24" s="569"/>
      <c r="AT24" s="569"/>
      <c r="AU24" s="570"/>
    </row>
    <row r="25" spans="1:61" ht="23.35" customHeight="1" x14ac:dyDescent="0.25">
      <c r="A25" s="568" t="s">
        <v>33</v>
      </c>
      <c r="B25" s="569"/>
      <c r="C25" s="569"/>
      <c r="D25" s="569"/>
      <c r="E25" s="570"/>
      <c r="F25" s="500"/>
      <c r="G25" s="501"/>
      <c r="H25" s="501"/>
      <c r="I25" s="571" t="s">
        <v>38</v>
      </c>
      <c r="J25" s="571"/>
      <c r="K25" s="505"/>
      <c r="L25" s="505"/>
      <c r="M25" s="571" t="s">
        <v>39</v>
      </c>
      <c r="N25" s="572"/>
      <c r="O25" s="500"/>
      <c r="P25" s="501"/>
      <c r="Q25" s="501"/>
      <c r="R25" s="571" t="s">
        <v>38</v>
      </c>
      <c r="S25" s="571"/>
      <c r="T25" s="505"/>
      <c r="U25" s="505"/>
      <c r="V25" s="571" t="s">
        <v>39</v>
      </c>
      <c r="W25" s="572"/>
      <c r="X25" s="500"/>
      <c r="Y25" s="501"/>
      <c r="Z25" s="501"/>
      <c r="AA25" s="571" t="s">
        <v>38</v>
      </c>
      <c r="AB25" s="571"/>
      <c r="AC25" s="505"/>
      <c r="AD25" s="505"/>
      <c r="AE25" s="571" t="s">
        <v>39</v>
      </c>
      <c r="AF25" s="572"/>
      <c r="AG25" s="500"/>
      <c r="AH25" s="501"/>
      <c r="AI25" s="501"/>
      <c r="AJ25" s="571" t="s">
        <v>38</v>
      </c>
      <c r="AK25" s="571"/>
      <c r="AL25" s="505"/>
      <c r="AM25" s="505"/>
      <c r="AN25" s="571" t="s">
        <v>39</v>
      </c>
      <c r="AO25" s="572"/>
      <c r="AP25" s="578"/>
      <c r="AQ25" s="579"/>
      <c r="AR25" s="579"/>
      <c r="AS25" s="579"/>
      <c r="AT25" s="579"/>
      <c r="AU25" s="580"/>
    </row>
    <row r="26" spans="1:61" ht="23.35" customHeight="1" x14ac:dyDescent="0.25">
      <c r="A26" s="568" t="s">
        <v>34</v>
      </c>
      <c r="B26" s="569"/>
      <c r="C26" s="569"/>
      <c r="D26" s="569"/>
      <c r="E26" s="570"/>
      <c r="F26" s="500"/>
      <c r="G26" s="501"/>
      <c r="H26" s="501"/>
      <c r="I26" s="571" t="s">
        <v>38</v>
      </c>
      <c r="J26" s="571"/>
      <c r="K26" s="505"/>
      <c r="L26" s="505"/>
      <c r="M26" s="571" t="s">
        <v>39</v>
      </c>
      <c r="N26" s="572"/>
      <c r="O26" s="500"/>
      <c r="P26" s="501"/>
      <c r="Q26" s="501"/>
      <c r="R26" s="571" t="s">
        <v>38</v>
      </c>
      <c r="S26" s="571"/>
      <c r="T26" s="505"/>
      <c r="U26" s="505"/>
      <c r="V26" s="571" t="s">
        <v>39</v>
      </c>
      <c r="W26" s="572"/>
      <c r="X26" s="500"/>
      <c r="Y26" s="501"/>
      <c r="Z26" s="501"/>
      <c r="AA26" s="571" t="s">
        <v>38</v>
      </c>
      <c r="AB26" s="571"/>
      <c r="AC26" s="505"/>
      <c r="AD26" s="505"/>
      <c r="AE26" s="571" t="s">
        <v>39</v>
      </c>
      <c r="AF26" s="572"/>
      <c r="AG26" s="500"/>
      <c r="AH26" s="501"/>
      <c r="AI26" s="501"/>
      <c r="AJ26" s="571" t="s">
        <v>38</v>
      </c>
      <c r="AK26" s="571"/>
      <c r="AL26" s="505"/>
      <c r="AM26" s="505"/>
      <c r="AN26" s="571" t="s">
        <v>39</v>
      </c>
      <c r="AO26" s="572"/>
      <c r="AP26" s="578"/>
      <c r="AQ26" s="579"/>
      <c r="AR26" s="579"/>
      <c r="AS26" s="579"/>
      <c r="AT26" s="579"/>
      <c r="AU26" s="580"/>
    </row>
    <row r="27" spans="1:61" ht="23.35" customHeight="1" x14ac:dyDescent="0.25">
      <c r="A27" s="568" t="s">
        <v>123</v>
      </c>
      <c r="B27" s="569"/>
      <c r="C27" s="569"/>
      <c r="D27" s="569"/>
      <c r="E27" s="570"/>
      <c r="F27" s="500"/>
      <c r="G27" s="501"/>
      <c r="H27" s="501"/>
      <c r="I27" s="501"/>
      <c r="J27" s="501"/>
      <c r="K27" s="501"/>
      <c r="L27" s="501"/>
      <c r="M27" s="573" t="s">
        <v>2</v>
      </c>
      <c r="N27" s="574"/>
      <c r="O27" s="500"/>
      <c r="P27" s="501"/>
      <c r="Q27" s="501"/>
      <c r="R27" s="501"/>
      <c r="S27" s="501"/>
      <c r="T27" s="501"/>
      <c r="U27" s="501"/>
      <c r="V27" s="573" t="s">
        <v>2</v>
      </c>
      <c r="W27" s="574"/>
      <c r="X27" s="500"/>
      <c r="Y27" s="501"/>
      <c r="Z27" s="501"/>
      <c r="AA27" s="501"/>
      <c r="AB27" s="501"/>
      <c r="AC27" s="501"/>
      <c r="AD27" s="501"/>
      <c r="AE27" s="573" t="s">
        <v>2</v>
      </c>
      <c r="AF27" s="574"/>
      <c r="AG27" s="500"/>
      <c r="AH27" s="501"/>
      <c r="AI27" s="501"/>
      <c r="AJ27" s="501"/>
      <c r="AK27" s="501"/>
      <c r="AL27" s="501"/>
      <c r="AM27" s="501"/>
      <c r="AN27" s="573" t="s">
        <v>2</v>
      </c>
      <c r="AO27" s="574"/>
      <c r="AP27" s="502">
        <f>SUM(F27,O27,X27,AG27)</f>
        <v>0</v>
      </c>
      <c r="AQ27" s="503"/>
      <c r="AR27" s="503"/>
      <c r="AS27" s="503"/>
      <c r="AT27" s="573" t="s">
        <v>2</v>
      </c>
      <c r="AU27" s="574"/>
    </row>
    <row r="28" spans="1:61" ht="23.35" customHeight="1" x14ac:dyDescent="0.25">
      <c r="A28" s="575" t="s">
        <v>91</v>
      </c>
      <c r="B28" s="576"/>
      <c r="C28" s="576"/>
      <c r="D28" s="576"/>
      <c r="E28" s="577"/>
      <c r="F28" s="568" t="s">
        <v>46</v>
      </c>
      <c r="G28" s="569"/>
      <c r="H28" s="569"/>
      <c r="I28" s="569"/>
      <c r="J28" s="569"/>
      <c r="K28" s="569"/>
      <c r="L28" s="569"/>
      <c r="M28" s="569"/>
      <c r="N28" s="569"/>
      <c r="O28" s="568" t="s">
        <v>35</v>
      </c>
      <c r="P28" s="569"/>
      <c r="Q28" s="569"/>
      <c r="R28" s="569"/>
      <c r="S28" s="569"/>
      <c r="T28" s="569"/>
      <c r="U28" s="569"/>
      <c r="V28" s="569"/>
      <c r="W28" s="569"/>
      <c r="X28" s="568" t="s">
        <v>36</v>
      </c>
      <c r="Y28" s="569"/>
      <c r="Z28" s="569"/>
      <c r="AA28" s="569"/>
      <c r="AB28" s="569"/>
      <c r="AC28" s="569"/>
      <c r="AD28" s="569"/>
      <c r="AE28" s="569"/>
      <c r="AF28" s="569"/>
      <c r="AG28" s="568" t="s">
        <v>37</v>
      </c>
      <c r="AH28" s="569"/>
      <c r="AI28" s="569"/>
      <c r="AJ28" s="569"/>
      <c r="AK28" s="569"/>
      <c r="AL28" s="569"/>
      <c r="AM28" s="569"/>
      <c r="AN28" s="569"/>
      <c r="AO28" s="570"/>
      <c r="AP28" s="568" t="s">
        <v>3</v>
      </c>
      <c r="AQ28" s="569"/>
      <c r="AR28" s="569"/>
      <c r="AS28" s="569"/>
      <c r="AT28" s="569"/>
      <c r="AU28" s="570"/>
      <c r="AV28" s="192"/>
    </row>
    <row r="29" spans="1:61" ht="23.35" customHeight="1" x14ac:dyDescent="0.25">
      <c r="A29" s="568" t="s">
        <v>33</v>
      </c>
      <c r="B29" s="569"/>
      <c r="C29" s="569"/>
      <c r="D29" s="569"/>
      <c r="E29" s="570"/>
      <c r="F29" s="500"/>
      <c r="G29" s="501"/>
      <c r="H29" s="501"/>
      <c r="I29" s="571" t="s">
        <v>38</v>
      </c>
      <c r="J29" s="571"/>
      <c r="K29" s="505"/>
      <c r="L29" s="505"/>
      <c r="M29" s="571" t="s">
        <v>39</v>
      </c>
      <c r="N29" s="572"/>
      <c r="O29" s="500"/>
      <c r="P29" s="501"/>
      <c r="Q29" s="501"/>
      <c r="R29" s="571" t="s">
        <v>38</v>
      </c>
      <c r="S29" s="571"/>
      <c r="T29" s="505"/>
      <c r="U29" s="505"/>
      <c r="V29" s="571" t="s">
        <v>39</v>
      </c>
      <c r="W29" s="572"/>
      <c r="X29" s="500"/>
      <c r="Y29" s="501"/>
      <c r="Z29" s="501"/>
      <c r="AA29" s="571" t="s">
        <v>38</v>
      </c>
      <c r="AB29" s="571"/>
      <c r="AC29" s="505"/>
      <c r="AD29" s="505"/>
      <c r="AE29" s="571" t="s">
        <v>39</v>
      </c>
      <c r="AF29" s="572"/>
      <c r="AG29" s="500"/>
      <c r="AH29" s="501"/>
      <c r="AI29" s="501"/>
      <c r="AJ29" s="571" t="s">
        <v>38</v>
      </c>
      <c r="AK29" s="571"/>
      <c r="AL29" s="505"/>
      <c r="AM29" s="505"/>
      <c r="AN29" s="571" t="s">
        <v>39</v>
      </c>
      <c r="AO29" s="572"/>
      <c r="AP29" s="578"/>
      <c r="AQ29" s="579"/>
      <c r="AR29" s="579"/>
      <c r="AS29" s="579"/>
      <c r="AT29" s="579"/>
      <c r="AU29" s="580"/>
      <c r="AV29" s="223"/>
    </row>
    <row r="30" spans="1:61" ht="23.35" customHeight="1" x14ac:dyDescent="0.25">
      <c r="A30" s="568" t="s">
        <v>34</v>
      </c>
      <c r="B30" s="569"/>
      <c r="C30" s="569"/>
      <c r="D30" s="569"/>
      <c r="E30" s="570"/>
      <c r="F30" s="500"/>
      <c r="G30" s="501"/>
      <c r="H30" s="501"/>
      <c r="I30" s="571" t="s">
        <v>38</v>
      </c>
      <c r="J30" s="571"/>
      <c r="K30" s="505"/>
      <c r="L30" s="505"/>
      <c r="M30" s="571" t="s">
        <v>39</v>
      </c>
      <c r="N30" s="572"/>
      <c r="O30" s="500"/>
      <c r="P30" s="501"/>
      <c r="Q30" s="501"/>
      <c r="R30" s="571" t="s">
        <v>38</v>
      </c>
      <c r="S30" s="571"/>
      <c r="T30" s="505"/>
      <c r="U30" s="505"/>
      <c r="V30" s="571" t="s">
        <v>39</v>
      </c>
      <c r="W30" s="572"/>
      <c r="X30" s="500"/>
      <c r="Y30" s="501"/>
      <c r="Z30" s="501"/>
      <c r="AA30" s="571" t="s">
        <v>38</v>
      </c>
      <c r="AB30" s="571"/>
      <c r="AC30" s="505"/>
      <c r="AD30" s="505"/>
      <c r="AE30" s="571" t="s">
        <v>39</v>
      </c>
      <c r="AF30" s="572"/>
      <c r="AG30" s="500"/>
      <c r="AH30" s="501"/>
      <c r="AI30" s="501"/>
      <c r="AJ30" s="571" t="s">
        <v>38</v>
      </c>
      <c r="AK30" s="571"/>
      <c r="AL30" s="505"/>
      <c r="AM30" s="505"/>
      <c r="AN30" s="571" t="s">
        <v>39</v>
      </c>
      <c r="AO30" s="572"/>
      <c r="AP30" s="578"/>
      <c r="AQ30" s="579"/>
      <c r="AR30" s="579"/>
      <c r="AS30" s="579"/>
      <c r="AT30" s="579"/>
      <c r="AU30" s="580"/>
      <c r="AV30" s="223"/>
    </row>
    <row r="31" spans="1:61" ht="23.35" customHeight="1" x14ac:dyDescent="0.25">
      <c r="A31" s="568" t="s">
        <v>123</v>
      </c>
      <c r="B31" s="569"/>
      <c r="C31" s="569"/>
      <c r="D31" s="569"/>
      <c r="E31" s="570"/>
      <c r="F31" s="500"/>
      <c r="G31" s="501"/>
      <c r="H31" s="501"/>
      <c r="I31" s="501"/>
      <c r="J31" s="501"/>
      <c r="K31" s="501"/>
      <c r="L31" s="501"/>
      <c r="M31" s="573" t="s">
        <v>2</v>
      </c>
      <c r="N31" s="574"/>
      <c r="O31" s="500"/>
      <c r="P31" s="501"/>
      <c r="Q31" s="501"/>
      <c r="R31" s="501"/>
      <c r="S31" s="501"/>
      <c r="T31" s="501"/>
      <c r="U31" s="501"/>
      <c r="V31" s="573" t="s">
        <v>2</v>
      </c>
      <c r="W31" s="574"/>
      <c r="X31" s="500"/>
      <c r="Y31" s="501"/>
      <c r="Z31" s="501"/>
      <c r="AA31" s="501"/>
      <c r="AB31" s="501"/>
      <c r="AC31" s="501"/>
      <c r="AD31" s="501"/>
      <c r="AE31" s="573" t="s">
        <v>2</v>
      </c>
      <c r="AF31" s="574"/>
      <c r="AG31" s="500"/>
      <c r="AH31" s="501"/>
      <c r="AI31" s="501"/>
      <c r="AJ31" s="501"/>
      <c r="AK31" s="501"/>
      <c r="AL31" s="501"/>
      <c r="AM31" s="501"/>
      <c r="AN31" s="573" t="s">
        <v>2</v>
      </c>
      <c r="AO31" s="574"/>
      <c r="AP31" s="502">
        <f>SUM(F31,O31,X31,AG31)</f>
        <v>0</v>
      </c>
      <c r="AQ31" s="503"/>
      <c r="AR31" s="503"/>
      <c r="AS31" s="503"/>
      <c r="AT31" s="573" t="s">
        <v>2</v>
      </c>
      <c r="AU31" s="574"/>
      <c r="AV31" s="223"/>
    </row>
    <row r="32" spans="1:61" ht="23.35" customHeight="1" x14ac:dyDescent="0.25">
      <c r="A32" s="438" t="s">
        <v>135</v>
      </c>
      <c r="B32" s="439"/>
      <c r="C32" s="439"/>
      <c r="D32" s="439"/>
      <c r="E32" s="439"/>
      <c r="F32" s="439"/>
      <c r="G32" s="439"/>
      <c r="H32" s="439"/>
      <c r="I32" s="439"/>
      <c r="J32" s="439"/>
      <c r="K32" s="282" t="s">
        <v>138</v>
      </c>
      <c r="L32" s="567"/>
      <c r="M32" s="567"/>
      <c r="N32" s="567"/>
      <c r="O32" s="567"/>
      <c r="P32" s="567"/>
      <c r="Q32" s="567"/>
      <c r="R32" s="567"/>
      <c r="S32" s="567"/>
      <c r="T32" s="567"/>
      <c r="U32" s="282" t="s">
        <v>139</v>
      </c>
      <c r="V32" s="282" t="s">
        <v>52</v>
      </c>
      <c r="W32" s="282"/>
      <c r="X32" s="282" t="s">
        <v>138</v>
      </c>
      <c r="Y32" s="567"/>
      <c r="Z32" s="567"/>
      <c r="AA32" s="567"/>
      <c r="AB32" s="567"/>
      <c r="AC32" s="567"/>
      <c r="AD32" s="567"/>
      <c r="AE32" s="567"/>
      <c r="AF32" s="567"/>
      <c r="AG32" s="567"/>
      <c r="AH32" s="282" t="s">
        <v>139</v>
      </c>
      <c r="AI32" s="282" t="s">
        <v>52</v>
      </c>
      <c r="AJ32" s="282"/>
      <c r="AK32" s="282" t="s">
        <v>138</v>
      </c>
      <c r="AL32" s="567"/>
      <c r="AM32" s="567"/>
      <c r="AN32" s="567"/>
      <c r="AO32" s="567"/>
      <c r="AP32" s="567"/>
      <c r="AQ32" s="567"/>
      <c r="AR32" s="567"/>
      <c r="AS32" s="567"/>
      <c r="AT32" s="567"/>
      <c r="AU32" s="301" t="s">
        <v>139</v>
      </c>
    </row>
    <row r="33" spans="1:48" ht="23.35" customHeight="1" x14ac:dyDescent="0.25">
      <c r="A33" s="440" t="s">
        <v>136</v>
      </c>
      <c r="B33" s="441"/>
      <c r="C33" s="441"/>
      <c r="D33" s="441"/>
      <c r="E33" s="441"/>
      <c r="F33" s="441"/>
      <c r="G33" s="441"/>
      <c r="H33" s="441"/>
      <c r="I33" s="441"/>
      <c r="J33" s="441"/>
      <c r="K33" s="228" t="s">
        <v>138</v>
      </c>
      <c r="L33" s="443"/>
      <c r="M33" s="443"/>
      <c r="N33" s="443"/>
      <c r="O33" s="443"/>
      <c r="P33" s="443"/>
      <c r="Q33" s="443"/>
      <c r="R33" s="443"/>
      <c r="S33" s="443"/>
      <c r="T33" s="443"/>
      <c r="U33" s="443"/>
      <c r="V33" s="443"/>
      <c r="W33" s="443"/>
      <c r="X33" s="443"/>
      <c r="Y33" s="443"/>
      <c r="Z33" s="443"/>
      <c r="AA33" s="443"/>
      <c r="AB33" s="443"/>
      <c r="AC33" s="443"/>
      <c r="AD33" s="443"/>
      <c r="AE33" s="443"/>
      <c r="AF33" s="443"/>
      <c r="AG33" s="443"/>
      <c r="AH33" s="443"/>
      <c r="AI33" s="443"/>
      <c r="AJ33" s="443"/>
      <c r="AK33" s="443"/>
      <c r="AL33" s="443"/>
      <c r="AM33" s="443"/>
      <c r="AN33" s="443"/>
      <c r="AO33" s="443"/>
      <c r="AP33" s="443"/>
      <c r="AQ33" s="443"/>
      <c r="AR33" s="443"/>
      <c r="AS33" s="443"/>
      <c r="AT33" s="443"/>
      <c r="AU33" s="283" t="s">
        <v>139</v>
      </c>
    </row>
    <row r="34" spans="1:48" ht="24" customHeight="1" x14ac:dyDescent="0.25">
      <c r="A34" s="436" t="s">
        <v>137</v>
      </c>
      <c r="B34" s="437"/>
      <c r="C34" s="437"/>
      <c r="D34" s="437"/>
      <c r="E34" s="437"/>
      <c r="F34" s="437"/>
      <c r="G34" s="437"/>
      <c r="H34" s="437"/>
      <c r="I34" s="437"/>
      <c r="J34" s="437"/>
      <c r="K34" s="284" t="s">
        <v>138</v>
      </c>
      <c r="L34" s="444"/>
      <c r="M34" s="444"/>
      <c r="N34" s="444"/>
      <c r="O34" s="444"/>
      <c r="P34" s="444"/>
      <c r="Q34" s="444"/>
      <c r="R34" s="444"/>
      <c r="S34" s="444"/>
      <c r="T34" s="444"/>
      <c r="U34" s="444"/>
      <c r="V34" s="444"/>
      <c r="W34" s="444"/>
      <c r="X34" s="444"/>
      <c r="Y34" s="444"/>
      <c r="Z34" s="444"/>
      <c r="AA34" s="444"/>
      <c r="AB34" s="444"/>
      <c r="AC34" s="444"/>
      <c r="AD34" s="444"/>
      <c r="AE34" s="444"/>
      <c r="AF34" s="444"/>
      <c r="AG34" s="444"/>
      <c r="AH34" s="444"/>
      <c r="AI34" s="444"/>
      <c r="AJ34" s="444"/>
      <c r="AK34" s="444"/>
      <c r="AL34" s="444"/>
      <c r="AM34" s="444"/>
      <c r="AN34" s="444"/>
      <c r="AO34" s="444"/>
      <c r="AP34" s="444"/>
      <c r="AQ34" s="444"/>
      <c r="AR34" s="444"/>
      <c r="AS34" s="444"/>
      <c r="AT34" s="444"/>
      <c r="AU34" s="285" t="s">
        <v>139</v>
      </c>
      <c r="AV34" s="226"/>
    </row>
    <row r="35" spans="1:48" ht="23.35" customHeight="1" x14ac:dyDescent="0.25">
      <c r="A35" s="202"/>
      <c r="B35" s="202"/>
      <c r="C35" s="202"/>
      <c r="D35" s="202"/>
      <c r="E35" s="202"/>
      <c r="F35" s="202"/>
      <c r="G35" s="202"/>
      <c r="H35" s="202"/>
      <c r="I35" s="202"/>
      <c r="J35" s="202"/>
      <c r="K35" s="202"/>
      <c r="L35" s="202"/>
      <c r="M35" s="202"/>
      <c r="N35" s="202"/>
      <c r="O35" s="202"/>
      <c r="P35" s="202"/>
      <c r="Q35" s="202"/>
      <c r="R35" s="202"/>
      <c r="S35" s="202"/>
      <c r="T35" s="202"/>
      <c r="U35" s="202"/>
      <c r="V35" s="202"/>
      <c r="W35" s="202"/>
      <c r="X35" s="202"/>
      <c r="Y35" s="202"/>
      <c r="Z35" s="202"/>
      <c r="AA35" s="202"/>
      <c r="AB35" s="202"/>
      <c r="AC35" s="202"/>
      <c r="AD35" s="202"/>
      <c r="AE35" s="202"/>
      <c r="AF35" s="202"/>
      <c r="AG35" s="202"/>
      <c r="AH35" s="202"/>
      <c r="AV35" s="226"/>
    </row>
    <row r="36" spans="1:48" ht="23.35" customHeight="1" x14ac:dyDescent="0.25">
      <c r="A36" s="198" t="s">
        <v>112</v>
      </c>
      <c r="U36" s="203"/>
    </row>
    <row r="37" spans="1:48" ht="23.35" customHeight="1" x14ac:dyDescent="0.25">
      <c r="A37" s="489" t="s">
        <v>85</v>
      </c>
      <c r="B37" s="490"/>
      <c r="C37" s="490"/>
      <c r="D37" s="491"/>
      <c r="E37" s="204" t="s">
        <v>4</v>
      </c>
      <c r="F37" s="205"/>
      <c r="G37" s="205"/>
      <c r="H37" s="205"/>
      <c r="I37" s="205"/>
      <c r="J37" s="205"/>
      <c r="K37" s="205"/>
      <c r="L37" s="205"/>
      <c r="M37" s="205"/>
      <c r="N37" s="205"/>
      <c r="O37" s="205"/>
      <c r="P37" s="205"/>
      <c r="Q37" s="205"/>
      <c r="R37" s="206"/>
      <c r="S37" s="472"/>
      <c r="T37" s="472"/>
      <c r="U37" s="472"/>
      <c r="V37" s="472"/>
      <c r="W37" s="206" t="s">
        <v>1</v>
      </c>
      <c r="X37" s="207"/>
      <c r="Y37" s="206" t="s">
        <v>6</v>
      </c>
      <c r="Z37" s="206"/>
      <c r="AA37" s="206"/>
      <c r="AB37" s="206"/>
      <c r="AC37" s="206"/>
      <c r="AD37" s="206"/>
      <c r="AE37" s="472"/>
      <c r="AF37" s="472"/>
      <c r="AG37" s="472"/>
      <c r="AH37" s="207" t="s">
        <v>1</v>
      </c>
      <c r="AI37" s="206" t="s">
        <v>113</v>
      </c>
      <c r="AJ37" s="206" t="s">
        <v>114</v>
      </c>
      <c r="AK37" s="206"/>
      <c r="AL37" s="206"/>
      <c r="AM37" s="472"/>
      <c r="AN37" s="472"/>
      <c r="AO37" s="472"/>
      <c r="AP37" s="206" t="s">
        <v>7</v>
      </c>
      <c r="AQ37" s="206"/>
      <c r="AR37" s="205"/>
      <c r="AS37" s="205"/>
      <c r="AT37" s="205"/>
      <c r="AU37" s="208"/>
    </row>
    <row r="38" spans="1:48" ht="23.35" customHeight="1" x14ac:dyDescent="0.25">
      <c r="A38" s="492"/>
      <c r="B38" s="493"/>
      <c r="C38" s="493"/>
      <c r="D38" s="494"/>
      <c r="E38" s="209" t="s">
        <v>5</v>
      </c>
      <c r="F38" s="210"/>
      <c r="G38" s="210"/>
      <c r="H38" s="210"/>
      <c r="I38" s="210"/>
      <c r="J38" s="210"/>
      <c r="K38" s="210"/>
      <c r="L38" s="210"/>
      <c r="M38" s="210"/>
      <c r="N38" s="210"/>
      <c r="O38" s="210"/>
      <c r="P38" s="210"/>
      <c r="Q38" s="210"/>
      <c r="R38" s="211"/>
      <c r="S38" s="452"/>
      <c r="T38" s="452"/>
      <c r="U38" s="452"/>
      <c r="V38" s="452"/>
      <c r="W38" s="211" t="s">
        <v>1</v>
      </c>
      <c r="X38" s="212"/>
      <c r="Y38" s="211" t="s">
        <v>6</v>
      </c>
      <c r="Z38" s="211"/>
      <c r="AA38" s="211"/>
      <c r="AB38" s="211"/>
      <c r="AC38" s="211"/>
      <c r="AD38" s="211"/>
      <c r="AE38" s="452"/>
      <c r="AF38" s="452"/>
      <c r="AG38" s="452"/>
      <c r="AH38" s="212" t="s">
        <v>1</v>
      </c>
      <c r="AI38" s="211" t="s">
        <v>113</v>
      </c>
      <c r="AJ38" s="211" t="s">
        <v>114</v>
      </c>
      <c r="AK38" s="211"/>
      <c r="AL38" s="211"/>
      <c r="AM38" s="452"/>
      <c r="AN38" s="452"/>
      <c r="AO38" s="452"/>
      <c r="AP38" s="211" t="s">
        <v>7</v>
      </c>
      <c r="AQ38" s="211"/>
      <c r="AR38" s="210"/>
      <c r="AS38" s="210"/>
      <c r="AT38" s="210"/>
      <c r="AU38" s="213"/>
    </row>
    <row r="39" spans="1:48" ht="23.35" customHeight="1" x14ac:dyDescent="0.25">
      <c r="A39" s="492"/>
      <c r="B39" s="493"/>
      <c r="C39" s="493"/>
      <c r="D39" s="494"/>
      <c r="E39" s="209" t="s">
        <v>115</v>
      </c>
      <c r="F39" s="214"/>
      <c r="G39" s="214"/>
      <c r="H39" s="214"/>
      <c r="I39" s="214"/>
      <c r="J39" s="214"/>
      <c r="K39" s="214"/>
      <c r="L39" s="210"/>
      <c r="M39" s="210"/>
      <c r="N39" s="210"/>
      <c r="O39" s="210"/>
      <c r="P39" s="210"/>
      <c r="Q39" s="210"/>
      <c r="R39" s="210"/>
      <c r="S39" s="487"/>
      <c r="T39" s="487"/>
      <c r="U39" s="487"/>
      <c r="V39" s="487"/>
      <c r="W39" s="211" t="s">
        <v>1</v>
      </c>
      <c r="X39" s="211"/>
      <c r="Y39" s="211" t="s">
        <v>6</v>
      </c>
      <c r="Z39" s="211"/>
      <c r="AA39" s="215"/>
      <c r="AB39" s="211"/>
      <c r="AC39" s="211"/>
      <c r="AD39" s="211"/>
      <c r="AE39" s="488"/>
      <c r="AF39" s="488"/>
      <c r="AG39" s="488"/>
      <c r="AH39" s="211" t="s">
        <v>1</v>
      </c>
      <c r="AI39" s="216" t="s">
        <v>113</v>
      </c>
      <c r="AJ39" s="217" t="s">
        <v>114</v>
      </c>
      <c r="AK39" s="211"/>
      <c r="AL39" s="211"/>
      <c r="AM39" s="487"/>
      <c r="AN39" s="487"/>
      <c r="AO39" s="487"/>
      <c r="AP39" s="211" t="s">
        <v>7</v>
      </c>
      <c r="AQ39" s="210"/>
      <c r="AR39" s="210"/>
      <c r="AS39" s="210"/>
      <c r="AT39" s="210"/>
      <c r="AU39" s="213"/>
    </row>
    <row r="40" spans="1:48" ht="23.35" customHeight="1" x14ac:dyDescent="0.25">
      <c r="A40" s="495"/>
      <c r="B40" s="496"/>
      <c r="C40" s="496"/>
      <c r="D40" s="497"/>
      <c r="E40" s="218" t="s">
        <v>124</v>
      </c>
      <c r="F40" s="219"/>
      <c r="G40" s="219"/>
      <c r="H40" s="219"/>
      <c r="I40" s="219" t="s">
        <v>41</v>
      </c>
      <c r="J40" s="477"/>
      <c r="K40" s="477"/>
      <c r="L40" s="477"/>
      <c r="M40" s="477"/>
      <c r="N40" s="477"/>
      <c r="O40" s="477"/>
      <c r="P40" s="477"/>
      <c r="Q40" s="477"/>
      <c r="R40" s="188" t="s">
        <v>42</v>
      </c>
      <c r="S40" s="407"/>
      <c r="T40" s="407"/>
      <c r="U40" s="407"/>
      <c r="V40" s="407"/>
      <c r="W40" s="219" t="s">
        <v>1</v>
      </c>
      <c r="X40" s="220"/>
      <c r="Y40" s="219" t="s">
        <v>6</v>
      </c>
      <c r="Z40" s="219"/>
      <c r="AA40" s="219"/>
      <c r="AB40" s="219"/>
      <c r="AC40" s="219"/>
      <c r="AD40" s="219"/>
      <c r="AE40" s="407"/>
      <c r="AF40" s="407"/>
      <c r="AG40" s="407"/>
      <c r="AH40" s="220" t="s">
        <v>1</v>
      </c>
      <c r="AI40" s="219" t="s">
        <v>113</v>
      </c>
      <c r="AJ40" s="219" t="s">
        <v>114</v>
      </c>
      <c r="AK40" s="219"/>
      <c r="AL40" s="219"/>
      <c r="AM40" s="407"/>
      <c r="AN40" s="407"/>
      <c r="AO40" s="407"/>
      <c r="AP40" s="219" t="s">
        <v>7</v>
      </c>
      <c r="AQ40" s="219"/>
      <c r="AR40" s="219"/>
      <c r="AS40" s="219"/>
      <c r="AT40" s="219"/>
      <c r="AU40" s="221"/>
    </row>
    <row r="41" spans="1:48" ht="23.35" customHeight="1" x14ac:dyDescent="0.25">
      <c r="A41" s="489" t="s">
        <v>86</v>
      </c>
      <c r="B41" s="490"/>
      <c r="C41" s="490"/>
      <c r="D41" s="491"/>
      <c r="E41" s="204" t="s">
        <v>4</v>
      </c>
      <c r="F41" s="205"/>
      <c r="G41" s="205"/>
      <c r="H41" s="205"/>
      <c r="I41" s="205"/>
      <c r="J41" s="205"/>
      <c r="K41" s="205"/>
      <c r="L41" s="205"/>
      <c r="M41" s="205"/>
      <c r="N41" s="205"/>
      <c r="O41" s="205"/>
      <c r="P41" s="205"/>
      <c r="Q41" s="205"/>
      <c r="R41" s="206"/>
      <c r="S41" s="472"/>
      <c r="T41" s="472"/>
      <c r="U41" s="472"/>
      <c r="V41" s="472"/>
      <c r="W41" s="206" t="s">
        <v>1</v>
      </c>
      <c r="X41" s="207"/>
      <c r="Y41" s="206" t="s">
        <v>6</v>
      </c>
      <c r="Z41" s="206"/>
      <c r="AA41" s="206"/>
      <c r="AB41" s="206"/>
      <c r="AC41" s="206"/>
      <c r="AD41" s="206"/>
      <c r="AE41" s="472"/>
      <c r="AF41" s="472"/>
      <c r="AG41" s="472"/>
      <c r="AH41" s="207" t="s">
        <v>1</v>
      </c>
      <c r="AI41" s="206" t="s">
        <v>113</v>
      </c>
      <c r="AJ41" s="206" t="s">
        <v>114</v>
      </c>
      <c r="AK41" s="206"/>
      <c r="AL41" s="206"/>
      <c r="AM41" s="472"/>
      <c r="AN41" s="472"/>
      <c r="AO41" s="472"/>
      <c r="AP41" s="206" t="s">
        <v>7</v>
      </c>
      <c r="AQ41" s="206"/>
      <c r="AR41" s="205"/>
      <c r="AS41" s="205"/>
      <c r="AT41" s="205"/>
      <c r="AU41" s="208"/>
    </row>
    <row r="42" spans="1:48" ht="23.35" customHeight="1" x14ac:dyDescent="0.25">
      <c r="A42" s="492"/>
      <c r="B42" s="493"/>
      <c r="C42" s="493"/>
      <c r="D42" s="494"/>
      <c r="E42" s="209" t="s">
        <v>5</v>
      </c>
      <c r="F42" s="210"/>
      <c r="G42" s="210"/>
      <c r="H42" s="210"/>
      <c r="I42" s="210"/>
      <c r="J42" s="210"/>
      <c r="K42" s="210"/>
      <c r="L42" s="210"/>
      <c r="M42" s="210"/>
      <c r="N42" s="210"/>
      <c r="O42" s="210"/>
      <c r="P42" s="210"/>
      <c r="Q42" s="210"/>
      <c r="R42" s="211"/>
      <c r="S42" s="452"/>
      <c r="T42" s="452"/>
      <c r="U42" s="452"/>
      <c r="V42" s="452"/>
      <c r="W42" s="211" t="s">
        <v>1</v>
      </c>
      <c r="X42" s="212"/>
      <c r="Y42" s="211" t="s">
        <v>6</v>
      </c>
      <c r="Z42" s="211"/>
      <c r="AA42" s="211"/>
      <c r="AB42" s="211"/>
      <c r="AC42" s="211"/>
      <c r="AD42" s="211"/>
      <c r="AE42" s="452"/>
      <c r="AF42" s="452"/>
      <c r="AG42" s="452"/>
      <c r="AH42" s="212" t="s">
        <v>1</v>
      </c>
      <c r="AI42" s="211" t="s">
        <v>113</v>
      </c>
      <c r="AJ42" s="211" t="s">
        <v>114</v>
      </c>
      <c r="AK42" s="211"/>
      <c r="AL42" s="211"/>
      <c r="AM42" s="452"/>
      <c r="AN42" s="452"/>
      <c r="AO42" s="452"/>
      <c r="AP42" s="211" t="s">
        <v>7</v>
      </c>
      <c r="AQ42" s="211"/>
      <c r="AR42" s="210"/>
      <c r="AS42" s="210"/>
      <c r="AT42" s="210"/>
      <c r="AU42" s="213"/>
    </row>
    <row r="43" spans="1:48" ht="23.35" customHeight="1" x14ac:dyDescent="0.25">
      <c r="A43" s="492"/>
      <c r="B43" s="493"/>
      <c r="C43" s="493"/>
      <c r="D43" s="494"/>
      <c r="E43" s="209" t="s">
        <v>115</v>
      </c>
      <c r="F43" s="214"/>
      <c r="G43" s="214"/>
      <c r="H43" s="214"/>
      <c r="I43" s="214"/>
      <c r="J43" s="214"/>
      <c r="K43" s="214"/>
      <c r="L43" s="210"/>
      <c r="M43" s="210"/>
      <c r="N43" s="210"/>
      <c r="O43" s="210"/>
      <c r="P43" s="210"/>
      <c r="Q43" s="210"/>
      <c r="R43" s="210"/>
      <c r="S43" s="487"/>
      <c r="T43" s="487"/>
      <c r="U43" s="487"/>
      <c r="V43" s="487"/>
      <c r="W43" s="211" t="s">
        <v>1</v>
      </c>
      <c r="X43" s="211"/>
      <c r="Y43" s="211" t="s">
        <v>6</v>
      </c>
      <c r="Z43" s="211"/>
      <c r="AA43" s="215"/>
      <c r="AB43" s="211"/>
      <c r="AC43" s="211"/>
      <c r="AD43" s="211"/>
      <c r="AE43" s="488"/>
      <c r="AF43" s="488"/>
      <c r="AG43" s="488"/>
      <c r="AH43" s="211" t="s">
        <v>1</v>
      </c>
      <c r="AI43" s="216" t="s">
        <v>113</v>
      </c>
      <c r="AJ43" s="217" t="s">
        <v>114</v>
      </c>
      <c r="AK43" s="211"/>
      <c r="AL43" s="211"/>
      <c r="AM43" s="487"/>
      <c r="AN43" s="487"/>
      <c r="AO43" s="487"/>
      <c r="AP43" s="211" t="s">
        <v>7</v>
      </c>
      <c r="AQ43" s="210"/>
      <c r="AR43" s="210"/>
      <c r="AS43" s="210"/>
      <c r="AT43" s="210"/>
      <c r="AU43" s="213"/>
    </row>
    <row r="44" spans="1:48" ht="23.35" customHeight="1" x14ac:dyDescent="0.25">
      <c r="A44" s="495"/>
      <c r="B44" s="496"/>
      <c r="C44" s="496"/>
      <c r="D44" s="497"/>
      <c r="E44" s="218" t="s">
        <v>124</v>
      </c>
      <c r="F44" s="219"/>
      <c r="G44" s="219"/>
      <c r="H44" s="219"/>
      <c r="I44" s="219" t="s">
        <v>41</v>
      </c>
      <c r="J44" s="477"/>
      <c r="K44" s="477"/>
      <c r="L44" s="477"/>
      <c r="M44" s="477"/>
      <c r="N44" s="477"/>
      <c r="O44" s="477"/>
      <c r="P44" s="477"/>
      <c r="Q44" s="477"/>
      <c r="R44" s="188" t="s">
        <v>42</v>
      </c>
      <c r="S44" s="407"/>
      <c r="T44" s="407"/>
      <c r="U44" s="407"/>
      <c r="V44" s="407"/>
      <c r="W44" s="219" t="s">
        <v>1</v>
      </c>
      <c r="X44" s="220"/>
      <c r="Y44" s="219" t="s">
        <v>6</v>
      </c>
      <c r="Z44" s="219"/>
      <c r="AA44" s="219"/>
      <c r="AB44" s="219"/>
      <c r="AC44" s="219"/>
      <c r="AD44" s="219"/>
      <c r="AE44" s="407"/>
      <c r="AF44" s="407"/>
      <c r="AG44" s="407"/>
      <c r="AH44" s="220" t="s">
        <v>1</v>
      </c>
      <c r="AI44" s="219" t="s">
        <v>113</v>
      </c>
      <c r="AJ44" s="219" t="s">
        <v>114</v>
      </c>
      <c r="AK44" s="219"/>
      <c r="AL44" s="219"/>
      <c r="AM44" s="407"/>
      <c r="AN44" s="407"/>
      <c r="AO44" s="407"/>
      <c r="AP44" s="219" t="s">
        <v>7</v>
      </c>
      <c r="AQ44" s="219"/>
      <c r="AR44" s="219"/>
      <c r="AS44" s="219"/>
      <c r="AT44" s="219"/>
      <c r="AU44" s="221"/>
    </row>
    <row r="45" spans="1:48" ht="23.35" customHeight="1" x14ac:dyDescent="0.25">
      <c r="A45" s="489" t="s">
        <v>86</v>
      </c>
      <c r="B45" s="490"/>
      <c r="C45" s="490"/>
      <c r="D45" s="491"/>
      <c r="E45" s="204" t="s">
        <v>4</v>
      </c>
      <c r="F45" s="205"/>
      <c r="G45" s="205"/>
      <c r="H45" s="205"/>
      <c r="I45" s="205"/>
      <c r="J45" s="205"/>
      <c r="K45" s="205"/>
      <c r="L45" s="205"/>
      <c r="M45" s="205"/>
      <c r="N45" s="205"/>
      <c r="O45" s="205"/>
      <c r="P45" s="205"/>
      <c r="Q45" s="205"/>
      <c r="R45" s="206"/>
      <c r="S45" s="472"/>
      <c r="T45" s="472"/>
      <c r="U45" s="472"/>
      <c r="V45" s="472"/>
      <c r="W45" s="206" t="s">
        <v>1</v>
      </c>
      <c r="X45" s="207"/>
      <c r="Y45" s="206" t="s">
        <v>6</v>
      </c>
      <c r="Z45" s="206"/>
      <c r="AA45" s="206"/>
      <c r="AB45" s="206"/>
      <c r="AC45" s="206"/>
      <c r="AD45" s="206"/>
      <c r="AE45" s="472"/>
      <c r="AF45" s="472"/>
      <c r="AG45" s="472"/>
      <c r="AH45" s="207" t="s">
        <v>1</v>
      </c>
      <c r="AI45" s="206" t="s">
        <v>113</v>
      </c>
      <c r="AJ45" s="206" t="s">
        <v>114</v>
      </c>
      <c r="AK45" s="206"/>
      <c r="AL45" s="206"/>
      <c r="AM45" s="472"/>
      <c r="AN45" s="472"/>
      <c r="AO45" s="472"/>
      <c r="AP45" s="206" t="s">
        <v>7</v>
      </c>
      <c r="AQ45" s="206"/>
      <c r="AR45" s="205"/>
      <c r="AS45" s="205"/>
      <c r="AT45" s="205"/>
      <c r="AU45" s="208"/>
    </row>
    <row r="46" spans="1:48" ht="23.35" customHeight="1" x14ac:dyDescent="0.25">
      <c r="A46" s="492"/>
      <c r="B46" s="493"/>
      <c r="C46" s="493"/>
      <c r="D46" s="494"/>
      <c r="E46" s="209" t="s">
        <v>5</v>
      </c>
      <c r="F46" s="210"/>
      <c r="G46" s="210"/>
      <c r="H46" s="210"/>
      <c r="I46" s="210"/>
      <c r="J46" s="210"/>
      <c r="K46" s="210"/>
      <c r="L46" s="210"/>
      <c r="M46" s="210"/>
      <c r="N46" s="210"/>
      <c r="O46" s="210"/>
      <c r="P46" s="210"/>
      <c r="Q46" s="210"/>
      <c r="R46" s="211"/>
      <c r="S46" s="452"/>
      <c r="T46" s="452"/>
      <c r="U46" s="452"/>
      <c r="V46" s="452"/>
      <c r="W46" s="211" t="s">
        <v>1</v>
      </c>
      <c r="X46" s="212"/>
      <c r="Y46" s="211" t="s">
        <v>6</v>
      </c>
      <c r="Z46" s="211"/>
      <c r="AA46" s="211"/>
      <c r="AB46" s="211"/>
      <c r="AC46" s="211"/>
      <c r="AD46" s="211"/>
      <c r="AE46" s="452"/>
      <c r="AF46" s="452"/>
      <c r="AG46" s="452"/>
      <c r="AH46" s="212" t="s">
        <v>1</v>
      </c>
      <c r="AI46" s="211" t="s">
        <v>113</v>
      </c>
      <c r="AJ46" s="211" t="s">
        <v>114</v>
      </c>
      <c r="AK46" s="211"/>
      <c r="AL46" s="211"/>
      <c r="AM46" s="452"/>
      <c r="AN46" s="452"/>
      <c r="AO46" s="452"/>
      <c r="AP46" s="211" t="s">
        <v>7</v>
      </c>
      <c r="AQ46" s="211"/>
      <c r="AR46" s="210"/>
      <c r="AS46" s="210"/>
      <c r="AT46" s="210"/>
      <c r="AU46" s="213"/>
    </row>
    <row r="47" spans="1:48" ht="23.35" customHeight="1" x14ac:dyDescent="0.25">
      <c r="A47" s="492"/>
      <c r="B47" s="493"/>
      <c r="C47" s="493"/>
      <c r="D47" s="494"/>
      <c r="E47" s="209" t="s">
        <v>115</v>
      </c>
      <c r="F47" s="214"/>
      <c r="G47" s="214"/>
      <c r="H47" s="214"/>
      <c r="I47" s="214"/>
      <c r="J47" s="214"/>
      <c r="K47" s="214"/>
      <c r="L47" s="210"/>
      <c r="M47" s="210"/>
      <c r="N47" s="210"/>
      <c r="O47" s="210"/>
      <c r="P47" s="210"/>
      <c r="Q47" s="210"/>
      <c r="R47" s="210"/>
      <c r="S47" s="487"/>
      <c r="T47" s="487"/>
      <c r="U47" s="487"/>
      <c r="V47" s="487"/>
      <c r="W47" s="211" t="s">
        <v>1</v>
      </c>
      <c r="X47" s="211"/>
      <c r="Y47" s="211" t="s">
        <v>6</v>
      </c>
      <c r="Z47" s="211"/>
      <c r="AA47" s="215"/>
      <c r="AB47" s="211"/>
      <c r="AC47" s="211"/>
      <c r="AD47" s="211"/>
      <c r="AE47" s="488"/>
      <c r="AF47" s="488"/>
      <c r="AG47" s="488"/>
      <c r="AH47" s="211" t="s">
        <v>1</v>
      </c>
      <c r="AI47" s="216" t="s">
        <v>113</v>
      </c>
      <c r="AJ47" s="217" t="s">
        <v>114</v>
      </c>
      <c r="AK47" s="211"/>
      <c r="AL47" s="211"/>
      <c r="AM47" s="487"/>
      <c r="AN47" s="487"/>
      <c r="AO47" s="487"/>
      <c r="AP47" s="211" t="s">
        <v>7</v>
      </c>
      <c r="AQ47" s="210"/>
      <c r="AR47" s="210"/>
      <c r="AS47" s="210"/>
      <c r="AT47" s="210"/>
      <c r="AU47" s="213"/>
    </row>
    <row r="48" spans="1:48" ht="23.35" customHeight="1" x14ac:dyDescent="0.25">
      <c r="A48" s="495"/>
      <c r="B48" s="496"/>
      <c r="C48" s="496"/>
      <c r="D48" s="497"/>
      <c r="E48" s="218" t="s">
        <v>124</v>
      </c>
      <c r="F48" s="219"/>
      <c r="G48" s="219"/>
      <c r="H48" s="219"/>
      <c r="I48" s="219" t="s">
        <v>41</v>
      </c>
      <c r="J48" s="477"/>
      <c r="K48" s="477"/>
      <c r="L48" s="477"/>
      <c r="M48" s="477"/>
      <c r="N48" s="477"/>
      <c r="O48" s="477"/>
      <c r="P48" s="477"/>
      <c r="Q48" s="477"/>
      <c r="R48" s="188" t="s">
        <v>42</v>
      </c>
      <c r="S48" s="407"/>
      <c r="T48" s="407"/>
      <c r="U48" s="407"/>
      <c r="V48" s="407"/>
      <c r="W48" s="219" t="s">
        <v>1</v>
      </c>
      <c r="X48" s="220"/>
      <c r="Y48" s="219" t="s">
        <v>6</v>
      </c>
      <c r="Z48" s="219"/>
      <c r="AA48" s="219"/>
      <c r="AB48" s="219"/>
      <c r="AC48" s="219"/>
      <c r="AD48" s="219"/>
      <c r="AE48" s="407"/>
      <c r="AF48" s="407"/>
      <c r="AG48" s="407"/>
      <c r="AH48" s="220" t="s">
        <v>1</v>
      </c>
      <c r="AI48" s="219" t="s">
        <v>113</v>
      </c>
      <c r="AJ48" s="219" t="s">
        <v>114</v>
      </c>
      <c r="AK48" s="219"/>
      <c r="AL48" s="219"/>
      <c r="AM48" s="407"/>
      <c r="AN48" s="407"/>
      <c r="AO48" s="407"/>
      <c r="AP48" s="219" t="s">
        <v>7</v>
      </c>
      <c r="AQ48" s="219"/>
      <c r="AR48" s="219"/>
      <c r="AS48" s="219"/>
      <c r="AT48" s="219"/>
      <c r="AU48" s="221"/>
    </row>
    <row r="49" spans="1:47" ht="18" customHeight="1" x14ac:dyDescent="0.25">
      <c r="J49" s="205"/>
      <c r="K49" s="205"/>
      <c r="L49" s="205"/>
      <c r="M49" s="205"/>
      <c r="N49" s="205"/>
      <c r="O49" s="205"/>
      <c r="P49" s="205"/>
      <c r="Q49" s="205"/>
      <c r="R49" s="205"/>
    </row>
    <row r="50" spans="1:47" ht="18" customHeight="1" x14ac:dyDescent="0.25">
      <c r="A50" s="198" t="s">
        <v>22</v>
      </c>
      <c r="F50" s="222" t="s">
        <v>116</v>
      </c>
    </row>
    <row r="51" spans="1:47" ht="24.85" customHeight="1" x14ac:dyDescent="0.25">
      <c r="A51" s="470" t="s">
        <v>15</v>
      </c>
      <c r="B51" s="470"/>
      <c r="C51" s="470"/>
      <c r="D51" s="470"/>
      <c r="E51" s="470"/>
      <c r="F51" s="470"/>
      <c r="G51" s="470"/>
      <c r="H51" s="470"/>
      <c r="I51" s="470"/>
      <c r="J51" s="470"/>
      <c r="K51" s="470"/>
      <c r="L51" s="470"/>
      <c r="M51" s="392"/>
      <c r="N51" s="470" t="s">
        <v>16</v>
      </c>
      <c r="O51" s="470"/>
      <c r="P51" s="470"/>
      <c r="Q51" s="470"/>
      <c r="R51" s="470"/>
      <c r="S51" s="470"/>
      <c r="T51" s="470"/>
      <c r="U51" s="392"/>
      <c r="V51" s="470" t="s">
        <v>17</v>
      </c>
      <c r="W51" s="470"/>
      <c r="X51" s="470"/>
      <c r="Y51" s="470"/>
      <c r="Z51" s="470"/>
      <c r="AA51" s="470"/>
      <c r="AB51" s="470" t="s">
        <v>9</v>
      </c>
      <c r="AC51" s="470"/>
      <c r="AD51" s="470"/>
      <c r="AE51" s="470"/>
      <c r="AF51" s="470"/>
      <c r="AG51" s="470"/>
      <c r="AH51" s="470"/>
      <c r="AI51" s="470"/>
      <c r="AJ51" s="470"/>
      <c r="AK51" s="470"/>
      <c r="AL51" s="470"/>
      <c r="AM51" s="470"/>
      <c r="AN51" s="470"/>
      <c r="AO51" s="470"/>
      <c r="AP51" s="470"/>
      <c r="AQ51" s="470"/>
      <c r="AR51" s="470"/>
      <c r="AS51" s="470"/>
      <c r="AT51" s="470"/>
      <c r="AU51" s="470"/>
    </row>
    <row r="52" spans="1:47" ht="24" customHeight="1" x14ac:dyDescent="0.25">
      <c r="A52" s="471"/>
      <c r="B52" s="472"/>
      <c r="C52" s="472"/>
      <c r="D52" s="472"/>
      <c r="E52" s="472"/>
      <c r="F52" s="472"/>
      <c r="G52" s="472"/>
      <c r="H52" s="472"/>
      <c r="I52" s="472"/>
      <c r="J52" s="472"/>
      <c r="K52" s="472"/>
      <c r="L52" s="472"/>
      <c r="M52" s="473"/>
      <c r="N52" s="471"/>
      <c r="O52" s="472"/>
      <c r="P52" s="472"/>
      <c r="Q52" s="472"/>
      <c r="R52" s="472"/>
      <c r="S52" s="472"/>
      <c r="T52" s="472"/>
      <c r="U52" s="473"/>
      <c r="V52" s="471"/>
      <c r="W52" s="472"/>
      <c r="X52" s="472"/>
      <c r="Y52" s="472"/>
      <c r="Z52" s="472"/>
      <c r="AA52" s="473"/>
      <c r="AB52" s="551"/>
      <c r="AC52" s="552"/>
      <c r="AD52" s="552"/>
      <c r="AE52" s="552"/>
      <c r="AF52" s="552"/>
      <c r="AG52" s="552"/>
      <c r="AH52" s="552"/>
      <c r="AI52" s="552"/>
      <c r="AJ52" s="552"/>
      <c r="AK52" s="552"/>
      <c r="AL52" s="552"/>
      <c r="AM52" s="552"/>
      <c r="AN52" s="552"/>
      <c r="AO52" s="552"/>
      <c r="AP52" s="552"/>
      <c r="AQ52" s="552"/>
      <c r="AR52" s="552"/>
      <c r="AS52" s="552"/>
      <c r="AT52" s="552"/>
      <c r="AU52" s="553"/>
    </row>
    <row r="53" spans="1:47" ht="24" customHeight="1" x14ac:dyDescent="0.25">
      <c r="A53" s="451"/>
      <c r="B53" s="452"/>
      <c r="C53" s="452"/>
      <c r="D53" s="452"/>
      <c r="E53" s="452"/>
      <c r="F53" s="452"/>
      <c r="G53" s="452"/>
      <c r="H53" s="452"/>
      <c r="I53" s="452"/>
      <c r="J53" s="452"/>
      <c r="K53" s="452"/>
      <c r="L53" s="452"/>
      <c r="M53" s="453"/>
      <c r="N53" s="451"/>
      <c r="O53" s="452"/>
      <c r="P53" s="452"/>
      <c r="Q53" s="452"/>
      <c r="R53" s="452"/>
      <c r="S53" s="452"/>
      <c r="T53" s="452"/>
      <c r="U53" s="453"/>
      <c r="V53" s="451"/>
      <c r="W53" s="452"/>
      <c r="X53" s="452"/>
      <c r="Y53" s="452"/>
      <c r="Z53" s="452"/>
      <c r="AA53" s="453"/>
      <c r="AB53" s="545"/>
      <c r="AC53" s="546"/>
      <c r="AD53" s="546"/>
      <c r="AE53" s="546"/>
      <c r="AF53" s="546"/>
      <c r="AG53" s="546"/>
      <c r="AH53" s="546"/>
      <c r="AI53" s="546"/>
      <c r="AJ53" s="546"/>
      <c r="AK53" s="546"/>
      <c r="AL53" s="546"/>
      <c r="AM53" s="546"/>
      <c r="AN53" s="546"/>
      <c r="AO53" s="546"/>
      <c r="AP53" s="546"/>
      <c r="AQ53" s="546"/>
      <c r="AR53" s="546"/>
      <c r="AS53" s="546"/>
      <c r="AT53" s="546"/>
      <c r="AU53" s="547"/>
    </row>
    <row r="54" spans="1:47" ht="24" customHeight="1" x14ac:dyDescent="0.25">
      <c r="A54" s="457"/>
      <c r="B54" s="458"/>
      <c r="C54" s="458"/>
      <c r="D54" s="458"/>
      <c r="E54" s="458"/>
      <c r="F54" s="458"/>
      <c r="G54" s="458"/>
      <c r="H54" s="458"/>
      <c r="I54" s="458"/>
      <c r="J54" s="458"/>
      <c r="K54" s="458"/>
      <c r="L54" s="458"/>
      <c r="M54" s="459"/>
      <c r="N54" s="457"/>
      <c r="O54" s="458"/>
      <c r="P54" s="458"/>
      <c r="Q54" s="458"/>
      <c r="R54" s="458"/>
      <c r="S54" s="458"/>
      <c r="T54" s="458"/>
      <c r="U54" s="459"/>
      <c r="V54" s="457"/>
      <c r="W54" s="458"/>
      <c r="X54" s="458"/>
      <c r="Y54" s="458"/>
      <c r="Z54" s="458"/>
      <c r="AA54" s="459"/>
      <c r="AB54" s="548"/>
      <c r="AC54" s="549"/>
      <c r="AD54" s="549"/>
      <c r="AE54" s="549"/>
      <c r="AF54" s="549"/>
      <c r="AG54" s="549"/>
      <c r="AH54" s="549"/>
      <c r="AI54" s="549"/>
      <c r="AJ54" s="549"/>
      <c r="AK54" s="549"/>
      <c r="AL54" s="549"/>
      <c r="AM54" s="549"/>
      <c r="AN54" s="549"/>
      <c r="AO54" s="549"/>
      <c r="AP54" s="549"/>
      <c r="AQ54" s="549"/>
      <c r="AR54" s="549"/>
      <c r="AS54" s="549"/>
      <c r="AT54" s="549"/>
      <c r="AU54" s="550"/>
    </row>
    <row r="55" spans="1:47" ht="18" customHeight="1" x14ac:dyDescent="0.25">
      <c r="A55" s="224"/>
    </row>
    <row r="56" spans="1:47" ht="18" customHeight="1" x14ac:dyDescent="0.25">
      <c r="A56" s="198" t="s">
        <v>117</v>
      </c>
      <c r="H56" s="222" t="s">
        <v>118</v>
      </c>
    </row>
    <row r="57" spans="1:47" ht="24" customHeight="1" x14ac:dyDescent="0.25">
      <c r="A57" s="445" t="s">
        <v>18</v>
      </c>
      <c r="B57" s="446"/>
      <c r="C57" s="446"/>
      <c r="D57" s="446"/>
      <c r="E57" s="447"/>
      <c r="F57" s="445" t="s">
        <v>20</v>
      </c>
      <c r="G57" s="446"/>
      <c r="H57" s="447"/>
      <c r="I57" s="463"/>
      <c r="J57" s="464"/>
      <c r="K57" s="464"/>
      <c r="L57" s="464"/>
      <c r="M57" s="225" t="s">
        <v>21</v>
      </c>
      <c r="N57" s="396" t="s">
        <v>119</v>
      </c>
      <c r="O57" s="465"/>
      <c r="P57" s="465"/>
      <c r="Q57" s="465"/>
      <c r="R57" s="465"/>
      <c r="S57" s="465"/>
      <c r="T57" s="466"/>
      <c r="U57" s="467"/>
      <c r="V57" s="468"/>
      <c r="W57" s="468"/>
      <c r="X57" s="468"/>
      <c r="Y57" s="468"/>
      <c r="Z57" s="468"/>
      <c r="AA57" s="468"/>
      <c r="AB57" s="468"/>
      <c r="AC57" s="468"/>
      <c r="AD57" s="468"/>
      <c r="AE57" s="468"/>
      <c r="AF57" s="468"/>
      <c r="AG57" s="468"/>
      <c r="AH57" s="468"/>
      <c r="AI57" s="468"/>
      <c r="AJ57" s="468"/>
      <c r="AK57" s="468"/>
      <c r="AL57" s="468"/>
      <c r="AM57" s="468"/>
      <c r="AN57" s="468"/>
      <c r="AO57" s="468"/>
      <c r="AP57" s="468"/>
      <c r="AQ57" s="468"/>
      <c r="AR57" s="468"/>
      <c r="AS57" s="468"/>
      <c r="AT57" s="468"/>
      <c r="AU57" s="469"/>
    </row>
    <row r="58" spans="1:47" ht="44.35" customHeight="1" x14ac:dyDescent="0.25">
      <c r="A58" s="445" t="s">
        <v>19</v>
      </c>
      <c r="B58" s="446"/>
      <c r="C58" s="446"/>
      <c r="D58" s="446"/>
      <c r="E58" s="447"/>
      <c r="F58" s="445" t="s">
        <v>9</v>
      </c>
      <c r="G58" s="446"/>
      <c r="H58" s="447"/>
      <c r="I58" s="448"/>
      <c r="J58" s="449"/>
      <c r="K58" s="449"/>
      <c r="L58" s="449"/>
      <c r="M58" s="449"/>
      <c r="N58" s="449"/>
      <c r="O58" s="449"/>
      <c r="P58" s="449"/>
      <c r="Q58" s="449"/>
      <c r="R58" s="449"/>
      <c r="S58" s="449"/>
      <c r="T58" s="449"/>
      <c r="U58" s="449"/>
      <c r="V58" s="449"/>
      <c r="W58" s="449"/>
      <c r="X58" s="449"/>
      <c r="Y58" s="449"/>
      <c r="Z58" s="449"/>
      <c r="AA58" s="449"/>
      <c r="AB58" s="449"/>
      <c r="AC58" s="449"/>
      <c r="AD58" s="449"/>
      <c r="AE58" s="449"/>
      <c r="AF58" s="449"/>
      <c r="AG58" s="449"/>
      <c r="AH58" s="449"/>
      <c r="AI58" s="449"/>
      <c r="AJ58" s="449"/>
      <c r="AK58" s="449"/>
      <c r="AL58" s="449"/>
      <c r="AM58" s="449"/>
      <c r="AN58" s="449"/>
      <c r="AO58" s="449"/>
      <c r="AP58" s="449"/>
      <c r="AQ58" s="449"/>
      <c r="AR58" s="449"/>
      <c r="AS58" s="449"/>
      <c r="AT58" s="449"/>
      <c r="AU58" s="450"/>
    </row>
  </sheetData>
  <sheetProtection algorithmName="SHA-512" hashValue="68a68oypZCnlyVTlcGzmFD9JoohowjKlz1vfNpNKyxvYKN9QcfGE0XiENw78hhjqoCzi7If3vm5zZKlO4U3evg==" saltValue="oBp9wJ5d/0jvhfpgcmpAcw==" spinCount="100000" sheet="1" objects="1" scenarios="1"/>
  <mergeCells count="374">
    <mergeCell ref="AM16:AO16"/>
    <mergeCell ref="AP16:AR16"/>
    <mergeCell ref="AS16:AU16"/>
    <mergeCell ref="R15:T15"/>
    <mergeCell ref="U15:W15"/>
    <mergeCell ref="X15:Z15"/>
    <mergeCell ref="AA15:AC15"/>
    <mergeCell ref="AD15:AF15"/>
    <mergeCell ref="AG15:AI15"/>
    <mergeCell ref="AJ15:AL15"/>
    <mergeCell ref="AM15:AO15"/>
    <mergeCell ref="AP15:AR15"/>
    <mergeCell ref="F16:H16"/>
    <mergeCell ref="I16:K16"/>
    <mergeCell ref="L16:N16"/>
    <mergeCell ref="O16:Q16"/>
    <mergeCell ref="R16:T16"/>
    <mergeCell ref="U16:W16"/>
    <mergeCell ref="X16:Z16"/>
    <mergeCell ref="AA16:AC16"/>
    <mergeCell ref="AD16:AF16"/>
    <mergeCell ref="B13:E13"/>
    <mergeCell ref="B11:E11"/>
    <mergeCell ref="B9:E9"/>
    <mergeCell ref="A15:E15"/>
    <mergeCell ref="B16:E16"/>
    <mergeCell ref="F15:H15"/>
    <mergeCell ref="I15:K15"/>
    <mergeCell ref="L15:N15"/>
    <mergeCell ref="O15:Q15"/>
    <mergeCell ref="F10:H10"/>
    <mergeCell ref="I10:K10"/>
    <mergeCell ref="L10:N10"/>
    <mergeCell ref="O10:Q10"/>
    <mergeCell ref="I9:K9"/>
    <mergeCell ref="L9:N9"/>
    <mergeCell ref="O9:Q9"/>
    <mergeCell ref="F11:H11"/>
    <mergeCell ref="I11:K11"/>
    <mergeCell ref="L11:N11"/>
    <mergeCell ref="O11:Q11"/>
    <mergeCell ref="B10:E10"/>
    <mergeCell ref="B12:E12"/>
    <mergeCell ref="F12:H12"/>
    <mergeCell ref="I12:K12"/>
    <mergeCell ref="T3:U3"/>
    <mergeCell ref="A5:J5"/>
    <mergeCell ref="K5:Z5"/>
    <mergeCell ref="A8:E8"/>
    <mergeCell ref="F8:H8"/>
    <mergeCell ref="I8:K8"/>
    <mergeCell ref="L8:N8"/>
    <mergeCell ref="O8:Q8"/>
    <mergeCell ref="R8:T8"/>
    <mergeCell ref="X9:Z9"/>
    <mergeCell ref="AM8:AO8"/>
    <mergeCell ref="AS10:AU10"/>
    <mergeCell ref="AG8:AI8"/>
    <mergeCell ref="AJ8:AL8"/>
    <mergeCell ref="AP9:AR9"/>
    <mergeCell ref="AS9:AU9"/>
    <mergeCell ref="AA9:AC9"/>
    <mergeCell ref="AD9:AF9"/>
    <mergeCell ref="AG9:AI9"/>
    <mergeCell ref="AJ9:AL9"/>
    <mergeCell ref="AM9:AO9"/>
    <mergeCell ref="AS11:AU11"/>
    <mergeCell ref="AA11:AC11"/>
    <mergeCell ref="AD11:AF11"/>
    <mergeCell ref="AG11:AI11"/>
    <mergeCell ref="AJ11:AL11"/>
    <mergeCell ref="AP8:AR8"/>
    <mergeCell ref="AS8:AU8"/>
    <mergeCell ref="F9:H9"/>
    <mergeCell ref="AM11:AO11"/>
    <mergeCell ref="R11:T11"/>
    <mergeCell ref="U11:W11"/>
    <mergeCell ref="AA10:AC10"/>
    <mergeCell ref="AD10:AF10"/>
    <mergeCell ref="AG10:AI10"/>
    <mergeCell ref="AJ10:AL10"/>
    <mergeCell ref="AM10:AO10"/>
    <mergeCell ref="AP10:AR10"/>
    <mergeCell ref="AP11:AR11"/>
    <mergeCell ref="R9:T9"/>
    <mergeCell ref="U9:W9"/>
    <mergeCell ref="U8:W8"/>
    <mergeCell ref="X8:Z8"/>
    <mergeCell ref="AA8:AC8"/>
    <mergeCell ref="AD8:AF8"/>
    <mergeCell ref="L12:N12"/>
    <mergeCell ref="O12:Q12"/>
    <mergeCell ref="R12:T12"/>
    <mergeCell ref="U12:W12"/>
    <mergeCell ref="X12:Z12"/>
    <mergeCell ref="X11:Z11"/>
    <mergeCell ref="R10:T10"/>
    <mergeCell ref="U10:W10"/>
    <mergeCell ref="X10:Z10"/>
    <mergeCell ref="AS12:AU12"/>
    <mergeCell ref="G19:AU19"/>
    <mergeCell ref="A20:E20"/>
    <mergeCell ref="F20:N20"/>
    <mergeCell ref="O20:W20"/>
    <mergeCell ref="X20:AF20"/>
    <mergeCell ref="AG20:AO20"/>
    <mergeCell ref="AP20:AU20"/>
    <mergeCell ref="AA12:AC12"/>
    <mergeCell ref="AD12:AF12"/>
    <mergeCell ref="AG12:AI12"/>
    <mergeCell ref="AJ12:AL12"/>
    <mergeCell ref="AM12:AO12"/>
    <mergeCell ref="AP12:AR12"/>
    <mergeCell ref="AP13:AR13"/>
    <mergeCell ref="AS13:AU13"/>
    <mergeCell ref="B14:E14"/>
    <mergeCell ref="F14:H14"/>
    <mergeCell ref="I14:K14"/>
    <mergeCell ref="L14:N14"/>
    <mergeCell ref="O14:Q14"/>
    <mergeCell ref="R14:T14"/>
    <mergeCell ref="X14:Z14"/>
    <mergeCell ref="X13:Z13"/>
    <mergeCell ref="AN25:AO25"/>
    <mergeCell ref="A21:E21"/>
    <mergeCell ref="F21:H21"/>
    <mergeCell ref="I21:J21"/>
    <mergeCell ref="K21:L21"/>
    <mergeCell ref="M21:N21"/>
    <mergeCell ref="O21:Q21"/>
    <mergeCell ref="AE22:AF22"/>
    <mergeCell ref="AG22:AI22"/>
    <mergeCell ref="AJ22:AK22"/>
    <mergeCell ref="R21:S21"/>
    <mergeCell ref="T21:U21"/>
    <mergeCell ref="V21:W21"/>
    <mergeCell ref="X21:Z21"/>
    <mergeCell ref="AA21:AB21"/>
    <mergeCell ref="AC21:AD21"/>
    <mergeCell ref="R22:S22"/>
    <mergeCell ref="T22:U22"/>
    <mergeCell ref="V22:W22"/>
    <mergeCell ref="X22:Z22"/>
    <mergeCell ref="AA22:AB22"/>
    <mergeCell ref="AC22:AD22"/>
    <mergeCell ref="A22:E22"/>
    <mergeCell ref="F22:H22"/>
    <mergeCell ref="AE23:AF23"/>
    <mergeCell ref="AG23:AM23"/>
    <mergeCell ref="AN23:AO23"/>
    <mergeCell ref="K22:L22"/>
    <mergeCell ref="M22:N22"/>
    <mergeCell ref="O22:Q22"/>
    <mergeCell ref="A24:E24"/>
    <mergeCell ref="F24:N24"/>
    <mergeCell ref="O24:W24"/>
    <mergeCell ref="X24:AF24"/>
    <mergeCell ref="AG24:AO24"/>
    <mergeCell ref="A23:E23"/>
    <mergeCell ref="F23:L23"/>
    <mergeCell ref="M23:N23"/>
    <mergeCell ref="O23:U23"/>
    <mergeCell ref="V23:W23"/>
    <mergeCell ref="X23:AD23"/>
    <mergeCell ref="I22:J22"/>
    <mergeCell ref="AP25:AU25"/>
    <mergeCell ref="A26:E26"/>
    <mergeCell ref="F26:H26"/>
    <mergeCell ref="I26:J26"/>
    <mergeCell ref="K26:L26"/>
    <mergeCell ref="M26:N26"/>
    <mergeCell ref="O26:Q26"/>
    <mergeCell ref="R26:S26"/>
    <mergeCell ref="X25:Z25"/>
    <mergeCell ref="AA25:AB25"/>
    <mergeCell ref="AC25:AD25"/>
    <mergeCell ref="AE25:AF25"/>
    <mergeCell ref="AG25:AI25"/>
    <mergeCell ref="AJ25:AK25"/>
    <mergeCell ref="A25:E25"/>
    <mergeCell ref="F25:H25"/>
    <mergeCell ref="I25:J25"/>
    <mergeCell ref="K25:L25"/>
    <mergeCell ref="M25:N25"/>
    <mergeCell ref="O25:Q25"/>
    <mergeCell ref="R25:S25"/>
    <mergeCell ref="T25:U25"/>
    <mergeCell ref="V25:W25"/>
    <mergeCell ref="AL25:AM25"/>
    <mergeCell ref="X27:AD27"/>
    <mergeCell ref="AE27:AF27"/>
    <mergeCell ref="AG27:AM27"/>
    <mergeCell ref="R29:S29"/>
    <mergeCell ref="V26:W26"/>
    <mergeCell ref="X26:Z26"/>
    <mergeCell ref="AA26:AB26"/>
    <mergeCell ref="AC26:AD26"/>
    <mergeCell ref="AE26:AF26"/>
    <mergeCell ref="AN30:AO30"/>
    <mergeCell ref="Y32:AG32"/>
    <mergeCell ref="AL32:AT32"/>
    <mergeCell ref="L33:AT33"/>
    <mergeCell ref="L34:AT34"/>
    <mergeCell ref="S43:V43"/>
    <mergeCell ref="AE43:AG43"/>
    <mergeCell ref="AP30:AU30"/>
    <mergeCell ref="AP31:AS31"/>
    <mergeCell ref="S37:V37"/>
    <mergeCell ref="AE37:AG37"/>
    <mergeCell ref="J40:Q40"/>
    <mergeCell ref="S40:V40"/>
    <mergeCell ref="AE40:AG40"/>
    <mergeCell ref="L32:T32"/>
    <mergeCell ref="AE41:AG41"/>
    <mergeCell ref="AM41:AO41"/>
    <mergeCell ref="S42:V42"/>
    <mergeCell ref="AE42:AG42"/>
    <mergeCell ref="AM42:AO42"/>
    <mergeCell ref="AT31:AU31"/>
    <mergeCell ref="AG30:AI30"/>
    <mergeCell ref="AJ30:AK30"/>
    <mergeCell ref="AL30:AM30"/>
    <mergeCell ref="J44:Q44"/>
    <mergeCell ref="S44:V44"/>
    <mergeCell ref="AE44:AG44"/>
    <mergeCell ref="AM44:AO44"/>
    <mergeCell ref="A45:D48"/>
    <mergeCell ref="S45:V45"/>
    <mergeCell ref="S47:V47"/>
    <mergeCell ref="AE47:AG47"/>
    <mergeCell ref="I57:L57"/>
    <mergeCell ref="N57:T57"/>
    <mergeCell ref="U57:AU57"/>
    <mergeCell ref="A52:M52"/>
    <mergeCell ref="N52:U52"/>
    <mergeCell ref="V52:AA52"/>
    <mergeCell ref="AB52:AU52"/>
    <mergeCell ref="A53:M53"/>
    <mergeCell ref="N53:U53"/>
    <mergeCell ref="V53:AA53"/>
    <mergeCell ref="AB53:AU53"/>
    <mergeCell ref="AM47:AO47"/>
    <mergeCell ref="J48:Q48"/>
    <mergeCell ref="S48:V48"/>
    <mergeCell ref="AE48:AG48"/>
    <mergeCell ref="AM48:AO48"/>
    <mergeCell ref="AM45:AO45"/>
    <mergeCell ref="S46:V46"/>
    <mergeCell ref="AM46:AO46"/>
    <mergeCell ref="AM43:AO43"/>
    <mergeCell ref="AE45:AG45"/>
    <mergeCell ref="A58:E58"/>
    <mergeCell ref="F58:H58"/>
    <mergeCell ref="I58:AU58"/>
    <mergeCell ref="F13:H13"/>
    <mergeCell ref="I13:K13"/>
    <mergeCell ref="L13:N13"/>
    <mergeCell ref="O13:Q13"/>
    <mergeCell ref="R13:T13"/>
    <mergeCell ref="U13:W13"/>
    <mergeCell ref="A54:M54"/>
    <mergeCell ref="N54:U54"/>
    <mergeCell ref="V54:AA54"/>
    <mergeCell ref="AB54:AU54"/>
    <mergeCell ref="A57:E57"/>
    <mergeCell ref="F57:H57"/>
    <mergeCell ref="A17:E17"/>
    <mergeCell ref="F17:AU17"/>
    <mergeCell ref="A51:M51"/>
    <mergeCell ref="N51:U51"/>
    <mergeCell ref="V51:AA51"/>
    <mergeCell ref="AB51:AU51"/>
    <mergeCell ref="AE46:AG46"/>
    <mergeCell ref="A41:D44"/>
    <mergeCell ref="S41:V41"/>
    <mergeCell ref="AL26:AM26"/>
    <mergeCell ref="AN26:AO26"/>
    <mergeCell ref="AP26:AU26"/>
    <mergeCell ref="AA13:AC13"/>
    <mergeCell ref="AD13:AF13"/>
    <mergeCell ref="AG13:AI13"/>
    <mergeCell ref="AJ13:AL13"/>
    <mergeCell ref="AM13:AO13"/>
    <mergeCell ref="AS14:AU14"/>
    <mergeCell ref="AP23:AS23"/>
    <mergeCell ref="AT23:AU23"/>
    <mergeCell ref="AP24:AU24"/>
    <mergeCell ref="AL22:AM22"/>
    <mergeCell ref="AN22:AO22"/>
    <mergeCell ref="AP22:AU22"/>
    <mergeCell ref="AE21:AF21"/>
    <mergeCell ref="AG21:AI21"/>
    <mergeCell ref="AJ21:AK21"/>
    <mergeCell ref="AL21:AM21"/>
    <mergeCell ref="AN21:AO21"/>
    <mergeCell ref="AP21:AU21"/>
    <mergeCell ref="AS15:AU15"/>
    <mergeCell ref="AG16:AI16"/>
    <mergeCell ref="AJ16:AL16"/>
    <mergeCell ref="AA30:AB30"/>
    <mergeCell ref="AC30:AD30"/>
    <mergeCell ref="T26:U26"/>
    <mergeCell ref="U14:W14"/>
    <mergeCell ref="AN29:AO29"/>
    <mergeCell ref="AP29:AU29"/>
    <mergeCell ref="T29:U29"/>
    <mergeCell ref="V29:W29"/>
    <mergeCell ref="X29:Z29"/>
    <mergeCell ref="AA29:AB29"/>
    <mergeCell ref="AC29:AD29"/>
    <mergeCell ref="AP28:AU28"/>
    <mergeCell ref="AA14:AC14"/>
    <mergeCell ref="AD14:AF14"/>
    <mergeCell ref="AG14:AI14"/>
    <mergeCell ref="AJ14:AL14"/>
    <mergeCell ref="AM14:AO14"/>
    <mergeCell ref="AP14:AR14"/>
    <mergeCell ref="AN27:AO27"/>
    <mergeCell ref="AP27:AS27"/>
    <mergeCell ref="AT27:AU27"/>
    <mergeCell ref="AG26:AI26"/>
    <mergeCell ref="AJ26:AK26"/>
    <mergeCell ref="AE29:AF29"/>
    <mergeCell ref="AG29:AI29"/>
    <mergeCell ref="AJ29:AK29"/>
    <mergeCell ref="A29:E29"/>
    <mergeCell ref="F29:H29"/>
    <mergeCell ref="I29:J29"/>
    <mergeCell ref="K29:L29"/>
    <mergeCell ref="M29:N29"/>
    <mergeCell ref="O29:Q29"/>
    <mergeCell ref="A27:E27"/>
    <mergeCell ref="F27:L27"/>
    <mergeCell ref="M27:N27"/>
    <mergeCell ref="O27:U27"/>
    <mergeCell ref="V27:W27"/>
    <mergeCell ref="AL29:AM29"/>
    <mergeCell ref="F28:N28"/>
    <mergeCell ref="O28:W28"/>
    <mergeCell ref="X28:AF28"/>
    <mergeCell ref="AG28:AO28"/>
    <mergeCell ref="A28:E28"/>
    <mergeCell ref="AE31:AF31"/>
    <mergeCell ref="AG31:AM31"/>
    <mergeCell ref="AN31:AO31"/>
    <mergeCell ref="A31:E31"/>
    <mergeCell ref="F31:L31"/>
    <mergeCell ref="M31:N31"/>
    <mergeCell ref="O31:U31"/>
    <mergeCell ref="V31:W31"/>
    <mergeCell ref="X31:AD31"/>
    <mergeCell ref="A30:E30"/>
    <mergeCell ref="F30:H30"/>
    <mergeCell ref="I30:J30"/>
    <mergeCell ref="K30:L30"/>
    <mergeCell ref="M30:N30"/>
    <mergeCell ref="O30:Q30"/>
    <mergeCell ref="AE30:AF30"/>
    <mergeCell ref="R30:S30"/>
    <mergeCell ref="T30:U30"/>
    <mergeCell ref="V30:W30"/>
    <mergeCell ref="X30:Z30"/>
    <mergeCell ref="AM40:AO40"/>
    <mergeCell ref="AM37:AO37"/>
    <mergeCell ref="S38:V38"/>
    <mergeCell ref="AE38:AG38"/>
    <mergeCell ref="AM38:AO38"/>
    <mergeCell ref="S39:V39"/>
    <mergeCell ref="AE39:AG39"/>
    <mergeCell ref="AM39:AO39"/>
    <mergeCell ref="A32:J32"/>
    <mergeCell ref="A33:J33"/>
    <mergeCell ref="A34:J34"/>
    <mergeCell ref="A37:D40"/>
  </mergeCells>
  <phoneticPr fontId="1"/>
  <pageMargins left="1.6929133858267718" right="0.43307086614173229" top="0.74803149606299213" bottom="0.74803149606299213" header="0.31496062992125984" footer="0.31496062992125984"/>
  <pageSetup paperSize="9" scale="58"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9A9ADA-D822-4181-A974-9DE774AAD516}">
  <sheetPr>
    <tabColor theme="9" tint="0.59999389629810485"/>
    <pageSetUpPr fitToPage="1"/>
  </sheetPr>
  <dimension ref="A1:AP47"/>
  <sheetViews>
    <sheetView view="pageBreakPreview" zoomScale="145" zoomScaleNormal="100" zoomScaleSheetLayoutView="145" workbookViewId="0">
      <pane xSplit="2" ySplit="6" topLeftCell="C22" activePane="bottomRight" state="frozen"/>
      <selection pane="topRight" activeCell="C1" sqref="C1"/>
      <selection pane="bottomLeft" activeCell="A4" sqref="A4"/>
      <selection pane="bottomRight" activeCell="O29" sqref="O29"/>
    </sheetView>
  </sheetViews>
  <sheetFormatPr defaultColWidth="9" defaultRowHeight="10.5" x14ac:dyDescent="0.25"/>
  <cols>
    <col min="1" max="1" width="5.1328125" style="251" customWidth="1"/>
    <col min="2" max="2" width="4.1328125" style="251" customWidth="1"/>
    <col min="3" max="3" width="5.73046875" style="251" customWidth="1"/>
    <col min="4" max="4" width="3.73046875" style="266" customWidth="1"/>
    <col min="5" max="6" width="5.73046875" style="251" customWidth="1"/>
    <col min="7" max="7" width="3.73046875" style="266" customWidth="1"/>
    <col min="8" max="8" width="5.73046875" style="268" customWidth="1"/>
    <col min="9" max="9" width="5.73046875" style="251" customWidth="1"/>
    <col min="10" max="10" width="3.73046875" style="266" customWidth="1"/>
    <col min="11" max="11" width="5.73046875" style="268" customWidth="1"/>
    <col min="12" max="12" width="5.73046875" style="251" customWidth="1"/>
    <col min="13" max="13" width="3.73046875" style="266" customWidth="1"/>
    <col min="14" max="14" width="5.73046875" style="268" customWidth="1"/>
    <col min="15" max="15" width="5.73046875" style="251" customWidth="1"/>
    <col min="16" max="16" width="3.73046875" style="266" customWidth="1"/>
    <col min="17" max="17" width="5.73046875" style="268" customWidth="1"/>
    <col min="18" max="18" width="5.73046875" style="251" customWidth="1"/>
    <col min="19" max="19" width="3.73046875" style="266" customWidth="1"/>
    <col min="20" max="20" width="5.73046875" style="268" customWidth="1"/>
    <col min="21" max="26" width="5.73046875" style="251" customWidth="1"/>
    <col min="27" max="27" width="5.73046875" style="252" customWidth="1"/>
    <col min="28" max="38" width="10.46484375" style="251" customWidth="1"/>
    <col min="39" max="42" width="4.59765625" style="251" customWidth="1"/>
    <col min="43" max="16384" width="9" style="251"/>
  </cols>
  <sheetData>
    <row r="1" spans="1:27" ht="12.75" x14ac:dyDescent="0.25">
      <c r="A1" s="250" t="s">
        <v>125</v>
      </c>
      <c r="B1" s="247"/>
      <c r="C1" s="244"/>
      <c r="D1" s="247"/>
      <c r="E1" s="247"/>
      <c r="F1" s="244"/>
      <c r="G1" s="248"/>
      <c r="H1" s="247"/>
      <c r="I1" s="244"/>
      <c r="J1" s="248"/>
      <c r="K1" s="247"/>
      <c r="L1" s="244"/>
      <c r="M1" s="248"/>
      <c r="N1" s="247"/>
      <c r="O1" s="244"/>
      <c r="P1" s="248"/>
      <c r="Q1" s="247"/>
      <c r="R1" s="244"/>
      <c r="S1" s="248"/>
      <c r="T1" s="247"/>
      <c r="U1" s="247"/>
      <c r="V1" s="247"/>
      <c r="W1" s="247"/>
      <c r="X1" s="249"/>
    </row>
    <row r="2" spans="1:27" x14ac:dyDescent="0.25">
      <c r="A2" s="247"/>
      <c r="B2" s="247"/>
      <c r="C2" s="244"/>
      <c r="D2" s="247"/>
      <c r="E2" s="247"/>
      <c r="F2" s="244"/>
      <c r="G2" s="248"/>
      <c r="H2" s="247"/>
      <c r="I2" s="244"/>
      <c r="J2" s="248"/>
      <c r="K2" s="247"/>
      <c r="L2" s="244"/>
      <c r="M2" s="248"/>
      <c r="N2" s="247"/>
      <c r="O2" s="244"/>
      <c r="P2" s="248"/>
      <c r="Q2" s="247"/>
      <c r="R2" s="244"/>
      <c r="S2" s="248"/>
      <c r="T2" s="247"/>
      <c r="U2" s="247"/>
      <c r="V2" s="247"/>
      <c r="W2" s="247"/>
      <c r="X2" s="249"/>
    </row>
    <row r="3" spans="1:27" ht="18.75" x14ac:dyDescent="0.25">
      <c r="A3" s="247"/>
      <c r="B3" s="253"/>
      <c r="C3" s="253"/>
      <c r="D3" s="253"/>
      <c r="E3" s="253"/>
      <c r="F3" s="253"/>
      <c r="G3" s="253"/>
      <c r="H3" s="253"/>
      <c r="I3" s="647" t="s">
        <v>50</v>
      </c>
      <c r="J3" s="647"/>
      <c r="K3" s="332"/>
      <c r="L3" s="309" t="s">
        <v>150</v>
      </c>
      <c r="M3" s="310"/>
      <c r="N3" s="309"/>
      <c r="O3" s="309"/>
      <c r="P3" s="309"/>
      <c r="Q3" s="309"/>
      <c r="R3" s="312"/>
      <c r="S3" s="253"/>
      <c r="T3" s="253"/>
      <c r="U3" s="253"/>
      <c r="V3" s="253"/>
      <c r="W3" s="253"/>
      <c r="X3" s="253"/>
    </row>
    <row r="4" spans="1:27" ht="18.75" x14ac:dyDescent="0.25">
      <c r="A4" s="254"/>
      <c r="B4" s="254"/>
      <c r="C4" s="254"/>
      <c r="D4" s="254"/>
      <c r="E4" s="254"/>
      <c r="F4" s="254"/>
      <c r="G4" s="254"/>
      <c r="H4" s="254"/>
      <c r="I4" s="254"/>
      <c r="J4" s="254"/>
      <c r="K4" s="254"/>
      <c r="L4" s="254"/>
      <c r="M4" s="254"/>
      <c r="N4" s="254"/>
      <c r="O4" s="254"/>
      <c r="P4" s="254"/>
      <c r="Q4" s="254"/>
      <c r="R4" s="254"/>
      <c r="S4" s="254"/>
      <c r="T4" s="254"/>
      <c r="U4" s="254"/>
      <c r="V4" s="254"/>
      <c r="W4" s="254"/>
      <c r="X4" s="255"/>
    </row>
    <row r="5" spans="1:27" ht="21" customHeight="1" thickBot="1" x14ac:dyDescent="0.3">
      <c r="A5" s="659"/>
      <c r="B5" s="660"/>
      <c r="C5" s="658" t="s">
        <v>47</v>
      </c>
      <c r="D5" s="658"/>
      <c r="E5" s="658"/>
      <c r="F5" s="658" t="s">
        <v>10</v>
      </c>
      <c r="G5" s="658"/>
      <c r="H5" s="658"/>
      <c r="I5" s="658" t="s">
        <v>11</v>
      </c>
      <c r="J5" s="658"/>
      <c r="K5" s="658"/>
      <c r="L5" s="658" t="s">
        <v>12</v>
      </c>
      <c r="M5" s="658"/>
      <c r="N5" s="658"/>
      <c r="O5" s="658" t="s">
        <v>13</v>
      </c>
      <c r="P5" s="658"/>
      <c r="Q5" s="658"/>
      <c r="R5" s="658" t="s">
        <v>14</v>
      </c>
      <c r="S5" s="658"/>
      <c r="T5" s="658"/>
      <c r="U5" s="663" t="s">
        <v>126</v>
      </c>
      <c r="V5" s="664"/>
      <c r="W5" s="665"/>
      <c r="X5" s="658" t="s">
        <v>3</v>
      </c>
      <c r="Y5" s="650"/>
      <c r="AA5" s="251"/>
    </row>
    <row r="6" spans="1:27" ht="27" customHeight="1" x14ac:dyDescent="0.25">
      <c r="A6" s="661"/>
      <c r="B6" s="662"/>
      <c r="C6" s="256" t="s">
        <v>66</v>
      </c>
      <c r="D6" s="256" t="s">
        <v>48</v>
      </c>
      <c r="E6" s="256" t="s">
        <v>67</v>
      </c>
      <c r="F6" s="256" t="s">
        <v>66</v>
      </c>
      <c r="G6" s="256" t="s">
        <v>48</v>
      </c>
      <c r="H6" s="257" t="s">
        <v>67</v>
      </c>
      <c r="I6" s="256" t="s">
        <v>66</v>
      </c>
      <c r="J6" s="256" t="s">
        <v>48</v>
      </c>
      <c r="K6" s="257" t="s">
        <v>67</v>
      </c>
      <c r="L6" s="256" t="s">
        <v>66</v>
      </c>
      <c r="M6" s="256" t="s">
        <v>48</v>
      </c>
      <c r="N6" s="257" t="s">
        <v>67</v>
      </c>
      <c r="O6" s="256" t="s">
        <v>66</v>
      </c>
      <c r="P6" s="256" t="s">
        <v>48</v>
      </c>
      <c r="Q6" s="257" t="s">
        <v>67</v>
      </c>
      <c r="R6" s="256" t="s">
        <v>66</v>
      </c>
      <c r="S6" s="256" t="s">
        <v>48</v>
      </c>
      <c r="T6" s="257" t="s">
        <v>67</v>
      </c>
      <c r="U6" s="258" t="s">
        <v>68</v>
      </c>
      <c r="V6" s="258" t="s">
        <v>49</v>
      </c>
      <c r="W6" s="258" t="s">
        <v>67</v>
      </c>
      <c r="X6" s="258" t="s">
        <v>66</v>
      </c>
      <c r="Y6" s="259" t="s">
        <v>67</v>
      </c>
      <c r="Z6" s="260"/>
      <c r="AA6" s="251"/>
    </row>
    <row r="7" spans="1:27" ht="18.850000000000001" customHeight="1" x14ac:dyDescent="0.25">
      <c r="A7" s="654" t="s">
        <v>23</v>
      </c>
      <c r="B7" s="261" t="s">
        <v>69</v>
      </c>
      <c r="C7" s="123"/>
      <c r="D7" s="654">
        <v>1</v>
      </c>
      <c r="E7" s="270">
        <f>C7*D7</f>
        <v>0</v>
      </c>
      <c r="F7" s="123"/>
      <c r="G7" s="656">
        <v>0.83333333333333337</v>
      </c>
      <c r="H7" s="272">
        <f>ROUNDUP(F7*G7,0)</f>
        <v>0</v>
      </c>
      <c r="I7" s="123"/>
      <c r="J7" s="648">
        <v>0.66666666666666663</v>
      </c>
      <c r="K7" s="272">
        <f>ROUNDUP(I7*J7,0)</f>
        <v>0</v>
      </c>
      <c r="L7" s="123"/>
      <c r="M7" s="648">
        <v>0.5</v>
      </c>
      <c r="N7" s="272">
        <f>ROUNDUP(L7*M7,0)</f>
        <v>0</v>
      </c>
      <c r="O7" s="123"/>
      <c r="P7" s="648">
        <v>0.33333333333333331</v>
      </c>
      <c r="Q7" s="272">
        <f>ROUNDUP(O7*P7,0)</f>
        <v>0</v>
      </c>
      <c r="R7" s="123"/>
      <c r="S7" s="648">
        <v>0.16666666666666666</v>
      </c>
      <c r="T7" s="272">
        <f>ROUNDUP(R7*S7,0)</f>
        <v>0</v>
      </c>
      <c r="U7" s="125"/>
      <c r="V7" s="125"/>
      <c r="W7" s="275" t="str">
        <f>IFERROR(ROUNDUP(U7/V7,0),"")</f>
        <v/>
      </c>
      <c r="X7" s="275">
        <f>SUM(C7,F7,I7,L7,O7,R7)</f>
        <v>0</v>
      </c>
      <c r="Y7" s="277">
        <f>SUM(E7,H7,K7,N7,Q7,T7,W7)</f>
        <v>0</v>
      </c>
      <c r="AA7" s="251"/>
    </row>
    <row r="8" spans="1:27" ht="18.850000000000001" customHeight="1" x14ac:dyDescent="0.25">
      <c r="A8" s="655"/>
      <c r="B8" s="262" t="s">
        <v>70</v>
      </c>
      <c r="C8" s="126"/>
      <c r="D8" s="655"/>
      <c r="E8" s="271">
        <f>C8*D7</f>
        <v>0</v>
      </c>
      <c r="F8" s="126"/>
      <c r="G8" s="657"/>
      <c r="H8" s="273">
        <f>ROUNDUP(F8*G7,0)</f>
        <v>0</v>
      </c>
      <c r="I8" s="126"/>
      <c r="J8" s="649"/>
      <c r="K8" s="273">
        <f>ROUNDUP(I8*J7,0)</f>
        <v>0</v>
      </c>
      <c r="L8" s="126"/>
      <c r="M8" s="649"/>
      <c r="N8" s="273">
        <f>ROUNDUP(L8*M7,0)</f>
        <v>0</v>
      </c>
      <c r="O8" s="126"/>
      <c r="P8" s="649"/>
      <c r="Q8" s="273">
        <f>ROUNDUP(O8*P7,0)</f>
        <v>0</v>
      </c>
      <c r="R8" s="126"/>
      <c r="S8" s="649"/>
      <c r="T8" s="273">
        <f>ROUNDUP(R8*S7,0)</f>
        <v>0</v>
      </c>
      <c r="U8" s="128"/>
      <c r="V8" s="128"/>
      <c r="W8" s="271" t="str">
        <f>IFERROR(ROUNDUP(U8/V8,0),"")</f>
        <v/>
      </c>
      <c r="X8" s="278">
        <f>SUM(C8,F8,I8,L8,O8,R8)</f>
        <v>0</v>
      </c>
      <c r="Y8" s="279">
        <f>SUM(E8,H8,K8,N8,Q8,T8,W8)</f>
        <v>0</v>
      </c>
      <c r="AA8" s="251"/>
    </row>
    <row r="9" spans="1:27" ht="18.850000000000001" customHeight="1" x14ac:dyDescent="0.25">
      <c r="A9" s="654" t="s">
        <v>24</v>
      </c>
      <c r="B9" s="261" t="s">
        <v>69</v>
      </c>
      <c r="C9" s="123"/>
      <c r="D9" s="654">
        <v>1</v>
      </c>
      <c r="E9" s="270">
        <f t="shared" ref="E9:E29" si="0">C9*D9</f>
        <v>0</v>
      </c>
      <c r="F9" s="123"/>
      <c r="G9" s="656">
        <v>0.83333333333333337</v>
      </c>
      <c r="H9" s="270">
        <f>ROUNDUP(F9*G9,0)</f>
        <v>0</v>
      </c>
      <c r="I9" s="123"/>
      <c r="J9" s="648">
        <v>0.66666666666666663</v>
      </c>
      <c r="K9" s="270">
        <f>ROUNDUP(I9*J9,0)</f>
        <v>0</v>
      </c>
      <c r="L9" s="123"/>
      <c r="M9" s="648">
        <v>0.5</v>
      </c>
      <c r="N9" s="270">
        <f>ROUNDUP(L9*M9,0)</f>
        <v>0</v>
      </c>
      <c r="O9" s="123"/>
      <c r="P9" s="648">
        <v>0.33333333333333331</v>
      </c>
      <c r="Q9" s="270">
        <f>ROUNDUP(O9*P9,0)</f>
        <v>0</v>
      </c>
      <c r="R9" s="123"/>
      <c r="S9" s="648">
        <v>0.16666666666666666</v>
      </c>
      <c r="T9" s="270">
        <f>ROUNDUP(R9*S9,0)</f>
        <v>0</v>
      </c>
      <c r="U9" s="129"/>
      <c r="V9" s="129"/>
      <c r="W9" s="270" t="str">
        <f t="shared" ref="W9:W30" si="1">IFERROR(ROUNDUP(U9/V9,0),"")</f>
        <v/>
      </c>
      <c r="X9" s="275">
        <f>SUM(C9,F9,I9,L9,O9,R9)</f>
        <v>0</v>
      </c>
      <c r="Y9" s="280">
        <f t="shared" ref="Y9:Y31" si="2">SUM(E9,H9,K9,N9,Q9,T9,W9)</f>
        <v>0</v>
      </c>
      <c r="AA9" s="251"/>
    </row>
    <row r="10" spans="1:27" ht="18.850000000000001" customHeight="1" x14ac:dyDescent="0.25">
      <c r="A10" s="655"/>
      <c r="B10" s="262" t="s">
        <v>70</v>
      </c>
      <c r="C10" s="126"/>
      <c r="D10" s="655"/>
      <c r="E10" s="271">
        <f>C10*D9</f>
        <v>0</v>
      </c>
      <c r="F10" s="126"/>
      <c r="G10" s="657"/>
      <c r="H10" s="274">
        <f>ROUNDUP(F10*G9,0)</f>
        <v>0</v>
      </c>
      <c r="I10" s="126"/>
      <c r="J10" s="649"/>
      <c r="K10" s="274">
        <f>ROUNDUP(I10*J9,0)</f>
        <v>0</v>
      </c>
      <c r="L10" s="126"/>
      <c r="M10" s="649"/>
      <c r="N10" s="274">
        <f>ROUNDUP(L10*M9,0)</f>
        <v>0</v>
      </c>
      <c r="O10" s="126"/>
      <c r="P10" s="649"/>
      <c r="Q10" s="274">
        <f>ROUNDUP(O10*P9,0)</f>
        <v>0</v>
      </c>
      <c r="R10" s="126"/>
      <c r="S10" s="649"/>
      <c r="T10" s="274">
        <f>ROUNDUP(R10*S9,0)</f>
        <v>0</v>
      </c>
      <c r="U10" s="130"/>
      <c r="V10" s="130"/>
      <c r="W10" s="281" t="str">
        <f t="shared" si="1"/>
        <v/>
      </c>
      <c r="X10" s="278">
        <f>SUM(C10,F10,I10,L10,O10,R10)</f>
        <v>0</v>
      </c>
      <c r="Y10" s="279">
        <f>SUM(E10,H10,K10,N10,Q10,T10,W10)</f>
        <v>0</v>
      </c>
      <c r="AA10" s="251"/>
    </row>
    <row r="11" spans="1:27" ht="18.850000000000001" customHeight="1" x14ac:dyDescent="0.25">
      <c r="A11" s="654" t="s">
        <v>25</v>
      </c>
      <c r="B11" s="261" t="s">
        <v>69</v>
      </c>
      <c r="C11" s="123"/>
      <c r="D11" s="654">
        <v>1</v>
      </c>
      <c r="E11" s="270">
        <f t="shared" si="0"/>
        <v>0</v>
      </c>
      <c r="F11" s="123"/>
      <c r="G11" s="656">
        <v>0.83333333333333337</v>
      </c>
      <c r="H11" s="272">
        <f>ROUNDUP(F11*G11,0)</f>
        <v>0</v>
      </c>
      <c r="I11" s="123"/>
      <c r="J11" s="648">
        <v>0.66666666666666663</v>
      </c>
      <c r="K11" s="272">
        <f>ROUNDUP(I11*J11,0)</f>
        <v>0</v>
      </c>
      <c r="L11" s="123"/>
      <c r="M11" s="648">
        <v>0.5</v>
      </c>
      <c r="N11" s="272">
        <f>ROUNDUP(L11*M11,0)</f>
        <v>0</v>
      </c>
      <c r="O11" s="123"/>
      <c r="P11" s="648">
        <v>0.33333333333333331</v>
      </c>
      <c r="Q11" s="272">
        <f>ROUNDUP(O11*P11,0)</f>
        <v>0</v>
      </c>
      <c r="R11" s="123"/>
      <c r="S11" s="648">
        <v>0.16666666666666666</v>
      </c>
      <c r="T11" s="272">
        <f>ROUNDUP(R11*S11,0)</f>
        <v>0</v>
      </c>
      <c r="U11" s="125"/>
      <c r="V11" s="125"/>
      <c r="W11" s="275" t="str">
        <f t="shared" si="1"/>
        <v/>
      </c>
      <c r="X11" s="275">
        <f t="shared" ref="X11:X30" si="3">SUM(C11,F11,I11,L11,O11,R11)</f>
        <v>0</v>
      </c>
      <c r="Y11" s="280">
        <f t="shared" si="2"/>
        <v>0</v>
      </c>
      <c r="AA11" s="251"/>
    </row>
    <row r="12" spans="1:27" ht="18.850000000000001" customHeight="1" x14ac:dyDescent="0.25">
      <c r="A12" s="655"/>
      <c r="B12" s="262" t="s">
        <v>70</v>
      </c>
      <c r="C12" s="126"/>
      <c r="D12" s="655"/>
      <c r="E12" s="271">
        <f>C12*D11</f>
        <v>0</v>
      </c>
      <c r="F12" s="126"/>
      <c r="G12" s="657"/>
      <c r="H12" s="273">
        <f>ROUNDUP(F12*G11,0)</f>
        <v>0</v>
      </c>
      <c r="I12" s="126"/>
      <c r="J12" s="649"/>
      <c r="K12" s="273">
        <f>ROUNDUP(I12*J11,0)</f>
        <v>0</v>
      </c>
      <c r="L12" s="126"/>
      <c r="M12" s="649"/>
      <c r="N12" s="273">
        <f>ROUNDUP(L12*M11,0)</f>
        <v>0</v>
      </c>
      <c r="O12" s="126"/>
      <c r="P12" s="649"/>
      <c r="Q12" s="273">
        <f>ROUNDUP(O12*P11,0)</f>
        <v>0</v>
      </c>
      <c r="R12" s="126"/>
      <c r="S12" s="649"/>
      <c r="T12" s="273">
        <f>ROUNDUP(R12*S11,0)</f>
        <v>0</v>
      </c>
      <c r="U12" s="128"/>
      <c r="V12" s="128"/>
      <c r="W12" s="271" t="str">
        <f t="shared" si="1"/>
        <v/>
      </c>
      <c r="X12" s="278">
        <f>SUM(C12,F12,I12,L12,O12,R12)</f>
        <v>0</v>
      </c>
      <c r="Y12" s="279">
        <f>SUM(E12,H12,K12,N12,Q12,T12,W12)</f>
        <v>0</v>
      </c>
      <c r="AA12" s="251"/>
    </row>
    <row r="13" spans="1:27" ht="18.850000000000001" customHeight="1" x14ac:dyDescent="0.25">
      <c r="A13" s="654" t="s">
        <v>26</v>
      </c>
      <c r="B13" s="261" t="s">
        <v>69</v>
      </c>
      <c r="C13" s="123"/>
      <c r="D13" s="654">
        <v>1</v>
      </c>
      <c r="E13" s="270">
        <f t="shared" si="0"/>
        <v>0</v>
      </c>
      <c r="F13" s="123"/>
      <c r="G13" s="656">
        <v>0.83333333333333337</v>
      </c>
      <c r="H13" s="270">
        <f>ROUNDUP(F13*G13,0)</f>
        <v>0</v>
      </c>
      <c r="I13" s="123"/>
      <c r="J13" s="648">
        <v>0.66666666666666663</v>
      </c>
      <c r="K13" s="270">
        <f>ROUNDUP(I13*J13,0)</f>
        <v>0</v>
      </c>
      <c r="L13" s="123"/>
      <c r="M13" s="648">
        <v>0.5</v>
      </c>
      <c r="N13" s="270">
        <f>ROUNDUP(L13*M13,0)</f>
        <v>0</v>
      </c>
      <c r="O13" s="123"/>
      <c r="P13" s="648">
        <v>0.33333333333333331</v>
      </c>
      <c r="Q13" s="270">
        <f>ROUNDUP(O13*P13,0)</f>
        <v>0</v>
      </c>
      <c r="R13" s="123"/>
      <c r="S13" s="648">
        <v>0.16666666666666666</v>
      </c>
      <c r="T13" s="270">
        <f>ROUNDUP(R13*S13,0)</f>
        <v>0</v>
      </c>
      <c r="U13" s="129"/>
      <c r="V13" s="129"/>
      <c r="W13" s="270" t="str">
        <f t="shared" si="1"/>
        <v/>
      </c>
      <c r="X13" s="275">
        <f>SUM(C13,F13,I13,L13,O13,R13)</f>
        <v>0</v>
      </c>
      <c r="Y13" s="280">
        <f t="shared" si="2"/>
        <v>0</v>
      </c>
      <c r="AA13" s="251"/>
    </row>
    <row r="14" spans="1:27" ht="18.850000000000001" customHeight="1" x14ac:dyDescent="0.25">
      <c r="A14" s="655"/>
      <c r="B14" s="262" t="s">
        <v>70</v>
      </c>
      <c r="C14" s="126"/>
      <c r="D14" s="655"/>
      <c r="E14" s="271">
        <f>C14*D13</f>
        <v>0</v>
      </c>
      <c r="F14" s="126"/>
      <c r="G14" s="657"/>
      <c r="H14" s="274">
        <f>ROUNDUP(F14*G13,0)</f>
        <v>0</v>
      </c>
      <c r="I14" s="126"/>
      <c r="J14" s="649"/>
      <c r="K14" s="274">
        <f>ROUNDUP(I14*J13,0)</f>
        <v>0</v>
      </c>
      <c r="L14" s="126"/>
      <c r="M14" s="649"/>
      <c r="N14" s="274">
        <f>ROUNDUP(L14*M13,0)</f>
        <v>0</v>
      </c>
      <c r="O14" s="126"/>
      <c r="P14" s="649"/>
      <c r="Q14" s="274">
        <f>ROUNDUP(O14*P13,0)</f>
        <v>0</v>
      </c>
      <c r="R14" s="126"/>
      <c r="S14" s="649"/>
      <c r="T14" s="274">
        <f>ROUNDUP(R14*S13,0)</f>
        <v>0</v>
      </c>
      <c r="U14" s="130"/>
      <c r="V14" s="130"/>
      <c r="W14" s="281" t="str">
        <f t="shared" si="1"/>
        <v/>
      </c>
      <c r="X14" s="278">
        <f>SUM(C14,F14,I14,L14,O14,R14)</f>
        <v>0</v>
      </c>
      <c r="Y14" s="279">
        <f>SUM(E14,H14,K14,N14,Q14,T14,W14)</f>
        <v>0</v>
      </c>
      <c r="AA14" s="251"/>
    </row>
    <row r="15" spans="1:27" ht="18.850000000000001" customHeight="1" x14ac:dyDescent="0.25">
      <c r="A15" s="654" t="s">
        <v>27</v>
      </c>
      <c r="B15" s="261" t="s">
        <v>69</v>
      </c>
      <c r="C15" s="123"/>
      <c r="D15" s="654">
        <v>1</v>
      </c>
      <c r="E15" s="270">
        <f t="shared" si="0"/>
        <v>0</v>
      </c>
      <c r="F15" s="123"/>
      <c r="G15" s="656">
        <v>0.83333333333333337</v>
      </c>
      <c r="H15" s="272">
        <f>ROUNDUP(F15*G15,0)</f>
        <v>0</v>
      </c>
      <c r="I15" s="123"/>
      <c r="J15" s="648">
        <v>0.66666666666666663</v>
      </c>
      <c r="K15" s="272">
        <f>ROUNDUP(I15*J15,0)</f>
        <v>0</v>
      </c>
      <c r="L15" s="123"/>
      <c r="M15" s="648">
        <v>0.5</v>
      </c>
      <c r="N15" s="272">
        <f>ROUNDUP(L15*M15,0)</f>
        <v>0</v>
      </c>
      <c r="O15" s="123"/>
      <c r="P15" s="648">
        <v>0.33333333333333331</v>
      </c>
      <c r="Q15" s="272">
        <f>ROUNDUP(O15*P15,0)</f>
        <v>0</v>
      </c>
      <c r="R15" s="123"/>
      <c r="S15" s="648">
        <v>0.16666666666666666</v>
      </c>
      <c r="T15" s="272">
        <f>ROUNDUP(R15*S15,0)</f>
        <v>0</v>
      </c>
      <c r="U15" s="125"/>
      <c r="V15" s="125"/>
      <c r="W15" s="275" t="str">
        <f t="shared" si="1"/>
        <v/>
      </c>
      <c r="X15" s="275">
        <f t="shared" si="3"/>
        <v>0</v>
      </c>
      <c r="Y15" s="280">
        <f t="shared" si="2"/>
        <v>0</v>
      </c>
      <c r="AA15" s="251"/>
    </row>
    <row r="16" spans="1:27" ht="18.850000000000001" customHeight="1" x14ac:dyDescent="0.25">
      <c r="A16" s="655"/>
      <c r="B16" s="262" t="s">
        <v>70</v>
      </c>
      <c r="C16" s="126"/>
      <c r="D16" s="655"/>
      <c r="E16" s="271">
        <f>C16*D15</f>
        <v>0</v>
      </c>
      <c r="F16" s="126"/>
      <c r="G16" s="657"/>
      <c r="H16" s="273">
        <f>ROUNDUP(F16*G15,0)</f>
        <v>0</v>
      </c>
      <c r="I16" s="126"/>
      <c r="J16" s="649"/>
      <c r="K16" s="273">
        <f>ROUNDUP(I16*J15,0)</f>
        <v>0</v>
      </c>
      <c r="L16" s="126"/>
      <c r="M16" s="649"/>
      <c r="N16" s="273">
        <f>ROUNDUP(L16*M15,0)</f>
        <v>0</v>
      </c>
      <c r="O16" s="126"/>
      <c r="P16" s="649"/>
      <c r="Q16" s="273">
        <f>ROUNDUP(O16*P15,0)</f>
        <v>0</v>
      </c>
      <c r="R16" s="126"/>
      <c r="S16" s="649"/>
      <c r="T16" s="273">
        <f>ROUNDUP(R16*S15,0)</f>
        <v>0</v>
      </c>
      <c r="U16" s="128"/>
      <c r="V16" s="128"/>
      <c r="W16" s="271" t="str">
        <f t="shared" si="1"/>
        <v/>
      </c>
      <c r="X16" s="278">
        <f t="shared" si="3"/>
        <v>0</v>
      </c>
      <c r="Y16" s="279">
        <f>SUM(E16,H16,K16,N16,Q16,T16,W16)</f>
        <v>0</v>
      </c>
      <c r="AA16" s="251"/>
    </row>
    <row r="17" spans="1:27" ht="18.850000000000001" customHeight="1" x14ac:dyDescent="0.25">
      <c r="A17" s="654" t="s">
        <v>28</v>
      </c>
      <c r="B17" s="261" t="s">
        <v>69</v>
      </c>
      <c r="C17" s="123"/>
      <c r="D17" s="654">
        <v>1</v>
      </c>
      <c r="E17" s="270">
        <f t="shared" si="0"/>
        <v>0</v>
      </c>
      <c r="F17" s="123"/>
      <c r="G17" s="656">
        <v>0.83333333333333337</v>
      </c>
      <c r="H17" s="270">
        <f>ROUNDUP(F17*G17,0)</f>
        <v>0</v>
      </c>
      <c r="I17" s="123"/>
      <c r="J17" s="648">
        <v>0.66666666666666663</v>
      </c>
      <c r="K17" s="270">
        <f>ROUNDUP(I17*J17,0)</f>
        <v>0</v>
      </c>
      <c r="L17" s="123"/>
      <c r="M17" s="648">
        <v>0.5</v>
      </c>
      <c r="N17" s="270">
        <f>ROUNDUP(L17*M17,0)</f>
        <v>0</v>
      </c>
      <c r="O17" s="123"/>
      <c r="P17" s="648">
        <v>0.33333333333333331</v>
      </c>
      <c r="Q17" s="270">
        <f>ROUNDUP(O17*P17,0)</f>
        <v>0</v>
      </c>
      <c r="R17" s="123"/>
      <c r="S17" s="648">
        <v>0.16666666666666666</v>
      </c>
      <c r="T17" s="270">
        <f>ROUNDUP(R17*S17,0)</f>
        <v>0</v>
      </c>
      <c r="U17" s="129"/>
      <c r="V17" s="129"/>
      <c r="W17" s="270" t="str">
        <f t="shared" si="1"/>
        <v/>
      </c>
      <c r="X17" s="275">
        <f t="shared" si="3"/>
        <v>0</v>
      </c>
      <c r="Y17" s="280">
        <f t="shared" si="2"/>
        <v>0</v>
      </c>
      <c r="AA17" s="251"/>
    </row>
    <row r="18" spans="1:27" ht="18.850000000000001" customHeight="1" x14ac:dyDescent="0.25">
      <c r="A18" s="655"/>
      <c r="B18" s="262" t="s">
        <v>70</v>
      </c>
      <c r="C18" s="126"/>
      <c r="D18" s="655"/>
      <c r="E18" s="271">
        <f>C18*D17</f>
        <v>0</v>
      </c>
      <c r="F18" s="126"/>
      <c r="G18" s="657"/>
      <c r="H18" s="274">
        <f>ROUNDUP(F18*G17,0)</f>
        <v>0</v>
      </c>
      <c r="I18" s="126"/>
      <c r="J18" s="649"/>
      <c r="K18" s="274">
        <f>ROUNDUP(I18*J17,0)</f>
        <v>0</v>
      </c>
      <c r="L18" s="126"/>
      <c r="M18" s="649"/>
      <c r="N18" s="274">
        <f>ROUNDUP(L18*M17,0)</f>
        <v>0</v>
      </c>
      <c r="O18" s="126"/>
      <c r="P18" s="649"/>
      <c r="Q18" s="274">
        <f>ROUNDUP(O18*P17,0)</f>
        <v>0</v>
      </c>
      <c r="R18" s="126"/>
      <c r="S18" s="649"/>
      <c r="T18" s="274">
        <f>ROUNDUP(R18*S17,0)</f>
        <v>0</v>
      </c>
      <c r="U18" s="130"/>
      <c r="V18" s="130"/>
      <c r="W18" s="281" t="str">
        <f t="shared" si="1"/>
        <v/>
      </c>
      <c r="X18" s="278">
        <f t="shared" si="3"/>
        <v>0</v>
      </c>
      <c r="Y18" s="279">
        <f>SUM(E18,H18,K18,N18,Q18,T18,W18)</f>
        <v>0</v>
      </c>
      <c r="AA18" s="251"/>
    </row>
    <row r="19" spans="1:27" ht="18.850000000000001" customHeight="1" x14ac:dyDescent="0.25">
      <c r="A19" s="654" t="s">
        <v>88</v>
      </c>
      <c r="B19" s="261" t="s">
        <v>69</v>
      </c>
      <c r="C19" s="123"/>
      <c r="D19" s="654">
        <v>1</v>
      </c>
      <c r="E19" s="270">
        <f t="shared" si="0"/>
        <v>0</v>
      </c>
      <c r="F19" s="123"/>
      <c r="G19" s="656">
        <v>0.83333333333333337</v>
      </c>
      <c r="H19" s="272">
        <f>ROUNDUP(F19*G19,0)</f>
        <v>0</v>
      </c>
      <c r="I19" s="123"/>
      <c r="J19" s="648">
        <v>0.66666666666666663</v>
      </c>
      <c r="K19" s="272">
        <f>ROUNDUP(I19*J19,0)</f>
        <v>0</v>
      </c>
      <c r="L19" s="123"/>
      <c r="M19" s="648">
        <v>0.5</v>
      </c>
      <c r="N19" s="272">
        <f>ROUNDUP(L19*M19,0)</f>
        <v>0</v>
      </c>
      <c r="O19" s="123"/>
      <c r="P19" s="648">
        <v>0.33333333333333331</v>
      </c>
      <c r="Q19" s="272">
        <f>ROUNDUP(O19*P19,0)</f>
        <v>0</v>
      </c>
      <c r="R19" s="123"/>
      <c r="S19" s="648">
        <v>0.16666666666666666</v>
      </c>
      <c r="T19" s="272">
        <f>ROUNDUP(R19*S19,0)</f>
        <v>0</v>
      </c>
      <c r="U19" s="125"/>
      <c r="V19" s="125"/>
      <c r="W19" s="275" t="str">
        <f t="shared" si="1"/>
        <v/>
      </c>
      <c r="X19" s="275">
        <f t="shared" si="3"/>
        <v>0</v>
      </c>
      <c r="Y19" s="280">
        <f t="shared" si="2"/>
        <v>0</v>
      </c>
      <c r="AA19" s="251"/>
    </row>
    <row r="20" spans="1:27" ht="18.850000000000001" customHeight="1" x14ac:dyDescent="0.25">
      <c r="A20" s="655"/>
      <c r="B20" s="262" t="s">
        <v>70</v>
      </c>
      <c r="C20" s="126"/>
      <c r="D20" s="655"/>
      <c r="E20" s="271">
        <f>C20*D19</f>
        <v>0</v>
      </c>
      <c r="F20" s="126"/>
      <c r="G20" s="657"/>
      <c r="H20" s="273">
        <f>ROUNDUP(F20*G19,0)</f>
        <v>0</v>
      </c>
      <c r="I20" s="126"/>
      <c r="J20" s="649"/>
      <c r="K20" s="273">
        <f>ROUNDUP(I20*J19,0)</f>
        <v>0</v>
      </c>
      <c r="L20" s="126"/>
      <c r="M20" s="649"/>
      <c r="N20" s="273">
        <f>ROUNDUP(L20*M19,0)</f>
        <v>0</v>
      </c>
      <c r="O20" s="126"/>
      <c r="P20" s="649"/>
      <c r="Q20" s="273">
        <f>ROUNDUP(O20*P19,0)</f>
        <v>0</v>
      </c>
      <c r="R20" s="126"/>
      <c r="S20" s="649"/>
      <c r="T20" s="273">
        <f>ROUNDUP(R20*S19,0)</f>
        <v>0</v>
      </c>
      <c r="U20" s="128"/>
      <c r="V20" s="128"/>
      <c r="W20" s="271" t="str">
        <f t="shared" si="1"/>
        <v/>
      </c>
      <c r="X20" s="278">
        <f t="shared" si="3"/>
        <v>0</v>
      </c>
      <c r="Y20" s="279">
        <f>SUM(E20,H20,K20,N20,Q20,T20,W20)</f>
        <v>0</v>
      </c>
      <c r="AA20" s="251"/>
    </row>
    <row r="21" spans="1:27" ht="18.850000000000001" customHeight="1" x14ac:dyDescent="0.25">
      <c r="A21" s="654" t="s">
        <v>89</v>
      </c>
      <c r="B21" s="261" t="s">
        <v>69</v>
      </c>
      <c r="C21" s="123"/>
      <c r="D21" s="654">
        <v>1</v>
      </c>
      <c r="E21" s="270">
        <f t="shared" si="0"/>
        <v>0</v>
      </c>
      <c r="F21" s="123"/>
      <c r="G21" s="656">
        <v>0.83333333333333337</v>
      </c>
      <c r="H21" s="270">
        <f>ROUNDUP(F21*G21,0)</f>
        <v>0</v>
      </c>
      <c r="I21" s="123"/>
      <c r="J21" s="648">
        <v>0.66666666666666663</v>
      </c>
      <c r="K21" s="270">
        <f>ROUNDUP(I21*J21,0)</f>
        <v>0</v>
      </c>
      <c r="L21" s="123"/>
      <c r="M21" s="648">
        <v>0.5</v>
      </c>
      <c r="N21" s="270">
        <f>ROUNDUP(L21*M21,0)</f>
        <v>0</v>
      </c>
      <c r="O21" s="123"/>
      <c r="P21" s="648">
        <v>0.33333333333333331</v>
      </c>
      <c r="Q21" s="270">
        <f>ROUNDUP(O21*P21,0)</f>
        <v>0</v>
      </c>
      <c r="R21" s="123"/>
      <c r="S21" s="648">
        <v>0.16666666666666666</v>
      </c>
      <c r="T21" s="270">
        <f>ROUNDUP(R21*S21,0)</f>
        <v>0</v>
      </c>
      <c r="U21" s="129"/>
      <c r="V21" s="129"/>
      <c r="W21" s="270" t="str">
        <f t="shared" si="1"/>
        <v/>
      </c>
      <c r="X21" s="275">
        <f t="shared" si="3"/>
        <v>0</v>
      </c>
      <c r="Y21" s="280">
        <f t="shared" si="2"/>
        <v>0</v>
      </c>
      <c r="AA21" s="251"/>
    </row>
    <row r="22" spans="1:27" ht="18.850000000000001" customHeight="1" x14ac:dyDescent="0.25">
      <c r="A22" s="655"/>
      <c r="B22" s="262" t="s">
        <v>70</v>
      </c>
      <c r="C22" s="126"/>
      <c r="D22" s="655"/>
      <c r="E22" s="271">
        <f>C22*D21</f>
        <v>0</v>
      </c>
      <c r="F22" s="126"/>
      <c r="G22" s="657"/>
      <c r="H22" s="274">
        <f>ROUNDUP(F22*G21,0)</f>
        <v>0</v>
      </c>
      <c r="I22" s="126"/>
      <c r="J22" s="649"/>
      <c r="K22" s="274">
        <f>ROUNDUP(I22*J21,0)</f>
        <v>0</v>
      </c>
      <c r="L22" s="126"/>
      <c r="M22" s="649"/>
      <c r="N22" s="274">
        <f>ROUNDUP(L22*M21,0)</f>
        <v>0</v>
      </c>
      <c r="O22" s="126"/>
      <c r="P22" s="649"/>
      <c r="Q22" s="274">
        <f>ROUNDUP(O22*P21,0)</f>
        <v>0</v>
      </c>
      <c r="R22" s="126"/>
      <c r="S22" s="649"/>
      <c r="T22" s="274">
        <f>ROUNDUP(R22*S21,0)</f>
        <v>0</v>
      </c>
      <c r="U22" s="130"/>
      <c r="V22" s="130"/>
      <c r="W22" s="281" t="str">
        <f t="shared" si="1"/>
        <v/>
      </c>
      <c r="X22" s="278">
        <f t="shared" si="3"/>
        <v>0</v>
      </c>
      <c r="Y22" s="279">
        <f>SUM(E22,H22,K22,N22,Q22,T22,W22)</f>
        <v>0</v>
      </c>
      <c r="AA22" s="251"/>
    </row>
    <row r="23" spans="1:27" ht="18.850000000000001" customHeight="1" x14ac:dyDescent="0.25">
      <c r="A23" s="654" t="s">
        <v>90</v>
      </c>
      <c r="B23" s="261" t="s">
        <v>69</v>
      </c>
      <c r="C23" s="123"/>
      <c r="D23" s="654">
        <v>1</v>
      </c>
      <c r="E23" s="270">
        <f t="shared" si="0"/>
        <v>0</v>
      </c>
      <c r="F23" s="123"/>
      <c r="G23" s="656">
        <v>0.83333333333333337</v>
      </c>
      <c r="H23" s="272">
        <f>ROUNDUP(F23*G23,0)</f>
        <v>0</v>
      </c>
      <c r="I23" s="123"/>
      <c r="J23" s="648">
        <v>0.66666666666666663</v>
      </c>
      <c r="K23" s="272">
        <f>ROUNDUP(I23*J23,0)</f>
        <v>0</v>
      </c>
      <c r="L23" s="123"/>
      <c r="M23" s="648">
        <v>0.5</v>
      </c>
      <c r="N23" s="272">
        <f>ROUNDUP(L23*M23,0)</f>
        <v>0</v>
      </c>
      <c r="O23" s="123"/>
      <c r="P23" s="648">
        <v>0.33333333333333331</v>
      </c>
      <c r="Q23" s="272">
        <f>ROUNDUP(O23*P23,0)</f>
        <v>0</v>
      </c>
      <c r="R23" s="123"/>
      <c r="S23" s="648">
        <v>0.16666666666666666</v>
      </c>
      <c r="T23" s="272">
        <f>ROUNDUP(R23*S23,0)</f>
        <v>0</v>
      </c>
      <c r="U23" s="125"/>
      <c r="V23" s="125"/>
      <c r="W23" s="275" t="str">
        <f t="shared" si="1"/>
        <v/>
      </c>
      <c r="X23" s="275">
        <f t="shared" si="3"/>
        <v>0</v>
      </c>
      <c r="Y23" s="280">
        <f t="shared" si="2"/>
        <v>0</v>
      </c>
      <c r="AA23" s="251"/>
    </row>
    <row r="24" spans="1:27" ht="18.850000000000001" customHeight="1" x14ac:dyDescent="0.25">
      <c r="A24" s="655"/>
      <c r="B24" s="262" t="s">
        <v>70</v>
      </c>
      <c r="C24" s="126"/>
      <c r="D24" s="655"/>
      <c r="E24" s="271">
        <f>C24*D23</f>
        <v>0</v>
      </c>
      <c r="F24" s="126"/>
      <c r="G24" s="657"/>
      <c r="H24" s="273">
        <f>ROUNDUP(F24*G23,0)</f>
        <v>0</v>
      </c>
      <c r="I24" s="126"/>
      <c r="J24" s="649"/>
      <c r="K24" s="273">
        <f>ROUNDUP(I24*J23,0)</f>
        <v>0</v>
      </c>
      <c r="L24" s="126"/>
      <c r="M24" s="649"/>
      <c r="N24" s="273">
        <f>ROUNDUP(L24*M23,0)</f>
        <v>0</v>
      </c>
      <c r="O24" s="126"/>
      <c r="P24" s="649"/>
      <c r="Q24" s="273">
        <f>ROUNDUP(O24*P23,0)</f>
        <v>0</v>
      </c>
      <c r="R24" s="126"/>
      <c r="S24" s="649"/>
      <c r="T24" s="273">
        <f>ROUNDUP(R24*S23,0)</f>
        <v>0</v>
      </c>
      <c r="U24" s="128"/>
      <c r="V24" s="128"/>
      <c r="W24" s="271" t="str">
        <f t="shared" si="1"/>
        <v/>
      </c>
      <c r="X24" s="278">
        <f t="shared" si="3"/>
        <v>0</v>
      </c>
      <c r="Y24" s="279">
        <f>SUM(E24,H24,K24,N24,Q24,T24,W24)</f>
        <v>0</v>
      </c>
      <c r="AA24" s="251"/>
    </row>
    <row r="25" spans="1:27" ht="18.850000000000001" customHeight="1" x14ac:dyDescent="0.25">
      <c r="A25" s="654" t="s">
        <v>29</v>
      </c>
      <c r="B25" s="261" t="s">
        <v>69</v>
      </c>
      <c r="C25" s="123"/>
      <c r="D25" s="654">
        <v>1</v>
      </c>
      <c r="E25" s="270">
        <f t="shared" si="0"/>
        <v>0</v>
      </c>
      <c r="F25" s="123"/>
      <c r="G25" s="656">
        <v>0.83333333333333337</v>
      </c>
      <c r="H25" s="270">
        <f>ROUNDUP(F25*G25,0)</f>
        <v>0</v>
      </c>
      <c r="I25" s="123"/>
      <c r="J25" s="648">
        <v>0.66666666666666663</v>
      </c>
      <c r="K25" s="270">
        <f>ROUNDUP(I25*J25,0)</f>
        <v>0</v>
      </c>
      <c r="L25" s="123"/>
      <c r="M25" s="648">
        <v>0.5</v>
      </c>
      <c r="N25" s="270">
        <f>ROUNDUP(L25*M25,0)</f>
        <v>0</v>
      </c>
      <c r="O25" s="123"/>
      <c r="P25" s="648">
        <v>0.33333333333333331</v>
      </c>
      <c r="Q25" s="270">
        <f>ROUNDUP(O25*P25,0)</f>
        <v>0</v>
      </c>
      <c r="R25" s="123"/>
      <c r="S25" s="648">
        <v>0.16666666666666666</v>
      </c>
      <c r="T25" s="270">
        <f>ROUNDUP(R25*S25,0)</f>
        <v>0</v>
      </c>
      <c r="U25" s="129"/>
      <c r="V25" s="129"/>
      <c r="W25" s="270" t="str">
        <f t="shared" si="1"/>
        <v/>
      </c>
      <c r="X25" s="275">
        <f t="shared" si="3"/>
        <v>0</v>
      </c>
      <c r="Y25" s="280">
        <f t="shared" si="2"/>
        <v>0</v>
      </c>
      <c r="AA25" s="251"/>
    </row>
    <row r="26" spans="1:27" ht="18.850000000000001" customHeight="1" x14ac:dyDescent="0.25">
      <c r="A26" s="655"/>
      <c r="B26" s="262" t="s">
        <v>70</v>
      </c>
      <c r="C26" s="126"/>
      <c r="D26" s="655"/>
      <c r="E26" s="271">
        <f>C26*D25</f>
        <v>0</v>
      </c>
      <c r="F26" s="126"/>
      <c r="G26" s="657"/>
      <c r="H26" s="274">
        <f>ROUNDUP(F26*G25,0)</f>
        <v>0</v>
      </c>
      <c r="I26" s="126"/>
      <c r="J26" s="649"/>
      <c r="K26" s="274">
        <f>ROUNDUP(I26*J25,0)</f>
        <v>0</v>
      </c>
      <c r="L26" s="126"/>
      <c r="M26" s="649"/>
      <c r="N26" s="274">
        <f>ROUNDUP(L26*M25,0)</f>
        <v>0</v>
      </c>
      <c r="O26" s="126"/>
      <c r="P26" s="649"/>
      <c r="Q26" s="274">
        <f>ROUNDUP(O26*P25,0)</f>
        <v>0</v>
      </c>
      <c r="R26" s="126"/>
      <c r="S26" s="649"/>
      <c r="T26" s="274">
        <f>ROUNDUP(R26*S25,0)</f>
        <v>0</v>
      </c>
      <c r="U26" s="130"/>
      <c r="V26" s="130"/>
      <c r="W26" s="281" t="str">
        <f t="shared" si="1"/>
        <v/>
      </c>
      <c r="X26" s="278">
        <f t="shared" si="3"/>
        <v>0</v>
      </c>
      <c r="Y26" s="279">
        <f>SUM(E26,H26,K26,N26,Q26,T26,W26)</f>
        <v>0</v>
      </c>
      <c r="AA26" s="251"/>
    </row>
    <row r="27" spans="1:27" ht="18.850000000000001" customHeight="1" x14ac:dyDescent="0.25">
      <c r="A27" s="654" t="s">
        <v>30</v>
      </c>
      <c r="B27" s="261" t="s">
        <v>69</v>
      </c>
      <c r="C27" s="123"/>
      <c r="D27" s="654">
        <v>1</v>
      </c>
      <c r="E27" s="270">
        <f t="shared" si="0"/>
        <v>0</v>
      </c>
      <c r="F27" s="123"/>
      <c r="G27" s="656">
        <v>0.83333333333333337</v>
      </c>
      <c r="H27" s="272">
        <f>ROUNDUP(F27*G27,0)</f>
        <v>0</v>
      </c>
      <c r="I27" s="123"/>
      <c r="J27" s="648">
        <v>0.66666666666666663</v>
      </c>
      <c r="K27" s="272">
        <f>ROUNDUP(I27*J27,0)</f>
        <v>0</v>
      </c>
      <c r="L27" s="123"/>
      <c r="M27" s="648">
        <v>0.5</v>
      </c>
      <c r="N27" s="272">
        <f>ROUNDUP(L27*M27,0)</f>
        <v>0</v>
      </c>
      <c r="O27" s="123"/>
      <c r="P27" s="648">
        <v>0.33333333333333331</v>
      </c>
      <c r="Q27" s="272">
        <f>ROUNDUP(O27*P27,0)</f>
        <v>0</v>
      </c>
      <c r="R27" s="123"/>
      <c r="S27" s="648">
        <v>0.16666666666666666</v>
      </c>
      <c r="T27" s="272">
        <f>ROUNDUP(R27*S27,0)</f>
        <v>0</v>
      </c>
      <c r="U27" s="125"/>
      <c r="V27" s="125"/>
      <c r="W27" s="275" t="str">
        <f t="shared" si="1"/>
        <v/>
      </c>
      <c r="X27" s="275">
        <f t="shared" si="3"/>
        <v>0</v>
      </c>
      <c r="Y27" s="280">
        <f t="shared" si="2"/>
        <v>0</v>
      </c>
      <c r="AA27" s="251"/>
    </row>
    <row r="28" spans="1:27" ht="18.850000000000001" customHeight="1" x14ac:dyDescent="0.25">
      <c r="A28" s="655"/>
      <c r="B28" s="262" t="s">
        <v>70</v>
      </c>
      <c r="C28" s="126"/>
      <c r="D28" s="655"/>
      <c r="E28" s="271">
        <f>C28*D27</f>
        <v>0</v>
      </c>
      <c r="F28" s="126"/>
      <c r="G28" s="657"/>
      <c r="H28" s="273">
        <f>ROUNDUP(F28*G27,0)</f>
        <v>0</v>
      </c>
      <c r="I28" s="126"/>
      <c r="J28" s="649"/>
      <c r="K28" s="273">
        <f>ROUNDUP(I28*J27,0)</f>
        <v>0</v>
      </c>
      <c r="L28" s="126"/>
      <c r="M28" s="649"/>
      <c r="N28" s="273">
        <f>ROUNDUP(L28*M27,0)</f>
        <v>0</v>
      </c>
      <c r="O28" s="126"/>
      <c r="P28" s="649"/>
      <c r="Q28" s="273">
        <f>ROUNDUP(O28*P27,0)</f>
        <v>0</v>
      </c>
      <c r="R28" s="126"/>
      <c r="S28" s="649"/>
      <c r="T28" s="273">
        <f>ROUNDUP(R28*S27,0)</f>
        <v>0</v>
      </c>
      <c r="U28" s="128"/>
      <c r="V28" s="128"/>
      <c r="W28" s="271" t="str">
        <f t="shared" si="1"/>
        <v/>
      </c>
      <c r="X28" s="278">
        <f t="shared" si="3"/>
        <v>0</v>
      </c>
      <c r="Y28" s="279">
        <f>SUM(E28,H28,K28,N28,Q28,T28,W28)</f>
        <v>0</v>
      </c>
      <c r="AA28" s="251"/>
    </row>
    <row r="29" spans="1:27" ht="18.850000000000001" customHeight="1" x14ac:dyDescent="0.25">
      <c r="A29" s="654" t="s">
        <v>31</v>
      </c>
      <c r="B29" s="261" t="s">
        <v>69</v>
      </c>
      <c r="C29" s="123"/>
      <c r="D29" s="654">
        <v>1</v>
      </c>
      <c r="E29" s="270">
        <f t="shared" si="0"/>
        <v>0</v>
      </c>
      <c r="F29" s="123"/>
      <c r="G29" s="656">
        <v>0.83333333333333337</v>
      </c>
      <c r="H29" s="270">
        <f>ROUNDUP(F29*G29,0)</f>
        <v>0</v>
      </c>
      <c r="I29" s="123"/>
      <c r="J29" s="648">
        <v>0.66666666666666663</v>
      </c>
      <c r="K29" s="270">
        <f>ROUNDUP(I29*J29,0)</f>
        <v>0</v>
      </c>
      <c r="L29" s="123"/>
      <c r="M29" s="648">
        <v>0.5</v>
      </c>
      <c r="N29" s="270">
        <f>ROUNDUP(L29*M29,0)</f>
        <v>0</v>
      </c>
      <c r="O29" s="123"/>
      <c r="P29" s="648">
        <v>0.33333333333333331</v>
      </c>
      <c r="Q29" s="270">
        <f>ROUNDUP(O29*P29,0)</f>
        <v>0</v>
      </c>
      <c r="R29" s="123"/>
      <c r="S29" s="648">
        <v>0.16666666666666666</v>
      </c>
      <c r="T29" s="270">
        <f>ROUNDUP(R29*S29,0)</f>
        <v>0</v>
      </c>
      <c r="U29" s="129"/>
      <c r="V29" s="129"/>
      <c r="W29" s="270" t="str">
        <f t="shared" si="1"/>
        <v/>
      </c>
      <c r="X29" s="275">
        <f t="shared" si="3"/>
        <v>0</v>
      </c>
      <c r="Y29" s="280">
        <f t="shared" si="2"/>
        <v>0</v>
      </c>
      <c r="AA29" s="251"/>
    </row>
    <row r="30" spans="1:27" ht="18.850000000000001" customHeight="1" x14ac:dyDescent="0.25">
      <c r="A30" s="655"/>
      <c r="B30" s="262" t="s">
        <v>70</v>
      </c>
      <c r="C30" s="126"/>
      <c r="D30" s="655"/>
      <c r="E30" s="271">
        <f>C30*D29</f>
        <v>0</v>
      </c>
      <c r="F30" s="126"/>
      <c r="G30" s="657"/>
      <c r="H30" s="274">
        <f>ROUNDUP(F30*G29,0)</f>
        <v>0</v>
      </c>
      <c r="I30" s="126"/>
      <c r="J30" s="649"/>
      <c r="K30" s="274">
        <f>ROUNDUP(I30*J29,0)</f>
        <v>0</v>
      </c>
      <c r="L30" s="126"/>
      <c r="M30" s="649"/>
      <c r="N30" s="274">
        <f>ROUNDUP(L30*M29,0)</f>
        <v>0</v>
      </c>
      <c r="O30" s="126"/>
      <c r="P30" s="649"/>
      <c r="Q30" s="274">
        <f>ROUNDUP(O30*P29,0)</f>
        <v>0</v>
      </c>
      <c r="R30" s="126"/>
      <c r="S30" s="649"/>
      <c r="T30" s="274">
        <f>ROUNDUP(R30*S29,0)</f>
        <v>0</v>
      </c>
      <c r="U30" s="130"/>
      <c r="V30" s="130"/>
      <c r="W30" s="281" t="str">
        <f t="shared" si="1"/>
        <v/>
      </c>
      <c r="X30" s="278">
        <f t="shared" si="3"/>
        <v>0</v>
      </c>
      <c r="Y30" s="279">
        <f>SUM(E30,H30,K30,N30,Q30,T30,W30)</f>
        <v>0</v>
      </c>
      <c r="AA30" s="251"/>
    </row>
    <row r="31" spans="1:27" ht="18.850000000000001" customHeight="1" x14ac:dyDescent="0.25">
      <c r="A31" s="650" t="s">
        <v>3</v>
      </c>
      <c r="B31" s="261" t="s">
        <v>69</v>
      </c>
      <c r="C31" s="270">
        <f>SUM(C7,C9,C11,C13,C15,C17,C19,C21,C23,C25,C27,C29)</f>
        <v>0</v>
      </c>
      <c r="D31" s="652"/>
      <c r="E31" s="270">
        <f>SUM(E7,E9,E11,E13,E15,E17,E19,E21,E23,E25,E27,E29)</f>
        <v>0</v>
      </c>
      <c r="F31" s="270">
        <f t="shared" ref="E31:F32" si="4">SUM(F7,F9,F11,F13,F15,F17,F19,F21,F23,F25,F27,F29)</f>
        <v>0</v>
      </c>
      <c r="G31" s="652"/>
      <c r="H31" s="270">
        <f t="shared" ref="H31:I32" si="5">SUM(H7,H9,H11,H13,H15,H17,H19,H21,H23,H25,H27,H29)</f>
        <v>0</v>
      </c>
      <c r="I31" s="270">
        <f t="shared" si="5"/>
        <v>0</v>
      </c>
      <c r="J31" s="652"/>
      <c r="K31" s="270">
        <f t="shared" ref="K31:L32" si="6">SUM(K7,K9,K11,K13,K15,K17,K19,K21,K23,K25,K27,K29)</f>
        <v>0</v>
      </c>
      <c r="L31" s="270">
        <f t="shared" si="6"/>
        <v>0</v>
      </c>
      <c r="M31" s="652"/>
      <c r="N31" s="270">
        <f t="shared" ref="N31:O32" si="7">SUM(N7,N9,N11,N13,N15,N17,N19,N21,N23,N25,N27,N29)</f>
        <v>0</v>
      </c>
      <c r="O31" s="270">
        <f t="shared" si="7"/>
        <v>0</v>
      </c>
      <c r="P31" s="652"/>
      <c r="Q31" s="270">
        <f t="shared" ref="Q31:R32" si="8">SUM(Q7,Q9,Q11,Q13,Q15,Q17,Q19,Q21,Q23,Q25,Q27,Q29)</f>
        <v>0</v>
      </c>
      <c r="R31" s="270">
        <f>SUM(R7,R9,R11,R13,R15,R17,R19,R21,R23,R25,R27,R29)</f>
        <v>0</v>
      </c>
      <c r="S31" s="652"/>
      <c r="T31" s="270">
        <f t="shared" ref="T31:V32" si="9">SUM(T7,T9,T11,T13,T15,T17,T19,T21,T23,T25,T27,T29)</f>
        <v>0</v>
      </c>
      <c r="U31" s="275">
        <f t="shared" si="9"/>
        <v>0</v>
      </c>
      <c r="V31" s="275">
        <f t="shared" si="9"/>
        <v>0</v>
      </c>
      <c r="W31" s="275">
        <f>SUM(W7,W9,W11,W13,W15,W17,W19,W21,W23,W25,W27,W29)</f>
        <v>0</v>
      </c>
      <c r="X31" s="275">
        <f>SUM(C31,F31,I31,L31,O31,R31)</f>
        <v>0</v>
      </c>
      <c r="Y31" s="280">
        <f t="shared" si="2"/>
        <v>0</v>
      </c>
      <c r="AA31" s="251"/>
    </row>
    <row r="32" spans="1:27" ht="18.850000000000001" customHeight="1" x14ac:dyDescent="0.25">
      <c r="A32" s="651"/>
      <c r="B32" s="262" t="s">
        <v>70</v>
      </c>
      <c r="C32" s="271">
        <f>SUM(C8,C10,C12,C14,C16,C18,C20,C22,C24,C26,C28,C30)</f>
        <v>0</v>
      </c>
      <c r="D32" s="653"/>
      <c r="E32" s="271">
        <f t="shared" si="4"/>
        <v>0</v>
      </c>
      <c r="F32" s="271">
        <f t="shared" si="4"/>
        <v>0</v>
      </c>
      <c r="G32" s="653"/>
      <c r="H32" s="271">
        <f t="shared" si="5"/>
        <v>0</v>
      </c>
      <c r="I32" s="271">
        <f t="shared" si="5"/>
        <v>0</v>
      </c>
      <c r="J32" s="653"/>
      <c r="K32" s="271">
        <f t="shared" si="6"/>
        <v>0</v>
      </c>
      <c r="L32" s="271">
        <f t="shared" si="6"/>
        <v>0</v>
      </c>
      <c r="M32" s="653"/>
      <c r="N32" s="271">
        <f t="shared" si="7"/>
        <v>0</v>
      </c>
      <c r="O32" s="271">
        <f t="shared" si="7"/>
        <v>0</v>
      </c>
      <c r="P32" s="653"/>
      <c r="Q32" s="271">
        <f t="shared" si="8"/>
        <v>0</v>
      </c>
      <c r="R32" s="271">
        <f t="shared" si="8"/>
        <v>0</v>
      </c>
      <c r="S32" s="653"/>
      <c r="T32" s="271">
        <f t="shared" si="9"/>
        <v>0</v>
      </c>
      <c r="U32" s="276">
        <f t="shared" si="9"/>
        <v>0</v>
      </c>
      <c r="V32" s="276">
        <f t="shared" si="9"/>
        <v>0</v>
      </c>
      <c r="W32" s="271">
        <f>SUM(W8,W10,W12,W14,W16,W18,W20,W22,W24,W26,W28,W30)</f>
        <v>0</v>
      </c>
      <c r="X32" s="278">
        <f>SUM(C32,F32,I32,L32,O32,R32)</f>
        <v>0</v>
      </c>
      <c r="Y32" s="279">
        <f>SUM(E32,H32,K32,N32,Q32,T32,W32)</f>
        <v>0</v>
      </c>
      <c r="AA32" s="251"/>
    </row>
    <row r="33" spans="1:42" s="263" customFormat="1" ht="16.5" customHeight="1" x14ac:dyDescent="0.25">
      <c r="A33" s="242" t="s">
        <v>129</v>
      </c>
      <c r="B33" s="243"/>
      <c r="C33" s="244"/>
      <c r="D33" s="243"/>
      <c r="E33" s="243"/>
      <c r="F33" s="244"/>
      <c r="G33" s="243"/>
      <c r="H33" s="243"/>
      <c r="I33" s="244"/>
      <c r="J33" s="243"/>
      <c r="K33" s="243"/>
      <c r="L33" s="244"/>
      <c r="M33" s="243"/>
      <c r="N33" s="243"/>
      <c r="O33" s="244"/>
      <c r="P33" s="243"/>
      <c r="Q33" s="243"/>
      <c r="R33" s="244"/>
      <c r="S33" s="243"/>
      <c r="T33" s="243"/>
      <c r="U33" s="243"/>
      <c r="V33" s="245"/>
      <c r="W33" s="243"/>
      <c r="X33" s="245"/>
      <c r="Z33" s="264"/>
    </row>
    <row r="34" spans="1:42" s="263" customFormat="1" ht="16.5" customHeight="1" x14ac:dyDescent="0.25">
      <c r="A34" s="246" t="s">
        <v>132</v>
      </c>
      <c r="B34" s="247"/>
      <c r="C34" s="244"/>
      <c r="D34" s="247"/>
      <c r="E34" s="247"/>
      <c r="F34" s="244"/>
      <c r="G34" s="248"/>
      <c r="H34" s="247"/>
      <c r="I34" s="244"/>
      <c r="J34" s="248"/>
      <c r="K34" s="247"/>
      <c r="L34" s="244"/>
      <c r="M34" s="248"/>
      <c r="N34" s="247"/>
      <c r="O34" s="244"/>
      <c r="P34" s="248"/>
      <c r="Q34" s="247"/>
      <c r="R34" s="244"/>
      <c r="S34" s="248"/>
      <c r="T34" s="247"/>
      <c r="U34" s="247"/>
      <c r="V34" s="246"/>
      <c r="W34" s="247"/>
      <c r="X34" s="249"/>
      <c r="Y34" s="265"/>
      <c r="Z34" s="264"/>
    </row>
    <row r="35" spans="1:42" s="263" customFormat="1" ht="16.5" customHeight="1" x14ac:dyDescent="0.25">
      <c r="A35" s="246" t="s">
        <v>130</v>
      </c>
      <c r="B35" s="247"/>
      <c r="C35" s="244"/>
      <c r="D35" s="247"/>
      <c r="E35" s="247"/>
      <c r="F35" s="244"/>
      <c r="G35" s="248"/>
      <c r="H35" s="247"/>
      <c r="I35" s="244"/>
      <c r="J35" s="248"/>
      <c r="K35" s="247"/>
      <c r="L35" s="244"/>
      <c r="M35" s="248"/>
      <c r="N35" s="247"/>
      <c r="O35" s="244"/>
      <c r="P35" s="248"/>
      <c r="Q35" s="247"/>
      <c r="R35" s="244"/>
      <c r="S35" s="248"/>
      <c r="T35" s="247"/>
      <c r="U35" s="247"/>
      <c r="V35" s="246"/>
      <c r="W35" s="247"/>
      <c r="X35" s="249"/>
      <c r="Z35" s="264"/>
    </row>
    <row r="36" spans="1:42" s="263" customFormat="1" ht="16.5" customHeight="1" x14ac:dyDescent="0.25">
      <c r="A36" s="246" t="s">
        <v>133</v>
      </c>
      <c r="B36" s="247"/>
      <c r="C36" s="244"/>
      <c r="D36" s="242"/>
      <c r="E36" s="242"/>
      <c r="F36" s="244"/>
      <c r="G36" s="248"/>
      <c r="H36" s="247"/>
      <c r="I36" s="242"/>
      <c r="J36" s="242"/>
      <c r="K36" s="247"/>
      <c r="L36" s="244"/>
      <c r="M36" s="248"/>
      <c r="N36" s="247"/>
      <c r="O36" s="244"/>
      <c r="P36" s="248"/>
      <c r="Q36" s="247"/>
      <c r="R36" s="244"/>
      <c r="S36" s="248"/>
      <c r="T36" s="247"/>
      <c r="U36" s="247"/>
      <c r="V36" s="247"/>
      <c r="W36" s="247"/>
      <c r="X36" s="249"/>
      <c r="Z36" s="264"/>
    </row>
    <row r="37" spans="1:42" s="263" customFormat="1" ht="16.5" customHeight="1" x14ac:dyDescent="0.25">
      <c r="A37" s="246" t="s">
        <v>134</v>
      </c>
      <c r="B37" s="247"/>
      <c r="C37" s="244"/>
      <c r="D37" s="242"/>
      <c r="E37" s="242"/>
      <c r="F37" s="244"/>
      <c r="G37" s="248"/>
      <c r="H37" s="247"/>
      <c r="I37" s="242"/>
      <c r="J37" s="242"/>
      <c r="K37" s="247"/>
      <c r="L37" s="244"/>
      <c r="M37" s="248"/>
      <c r="N37" s="247"/>
      <c r="O37" s="244"/>
      <c r="P37" s="248"/>
      <c r="Q37" s="247"/>
      <c r="R37" s="244"/>
      <c r="S37" s="248"/>
      <c r="T37" s="247"/>
      <c r="U37" s="247"/>
      <c r="V37" s="247"/>
      <c r="W37" s="247"/>
      <c r="X37" s="249"/>
      <c r="Z37" s="264"/>
    </row>
    <row r="38" spans="1:42" ht="16.5" customHeight="1" x14ac:dyDescent="0.25">
      <c r="A38" s="246" t="s">
        <v>131</v>
      </c>
      <c r="B38" s="247"/>
      <c r="C38" s="244"/>
      <c r="D38" s="242"/>
      <c r="E38" s="242"/>
      <c r="F38" s="244"/>
      <c r="G38" s="248"/>
      <c r="H38" s="247"/>
      <c r="I38" s="242"/>
      <c r="J38" s="242"/>
      <c r="K38" s="247"/>
      <c r="L38" s="244"/>
      <c r="M38" s="248"/>
      <c r="N38" s="247"/>
      <c r="O38" s="244"/>
      <c r="P38" s="248"/>
      <c r="Q38" s="247"/>
      <c r="R38" s="244"/>
      <c r="S38" s="248"/>
      <c r="T38" s="247"/>
      <c r="U38" s="247"/>
      <c r="V38" s="247"/>
      <c r="W38" s="247"/>
      <c r="X38" s="249"/>
    </row>
    <row r="39" spans="1:42" ht="16.5" customHeight="1" x14ac:dyDescent="0.25">
      <c r="E39" s="267"/>
      <c r="F39" s="267"/>
      <c r="J39" s="267"/>
      <c r="K39" s="267"/>
    </row>
    <row r="40" spans="1:42" ht="16.5" customHeight="1" x14ac:dyDescent="0.25">
      <c r="E40" s="267"/>
      <c r="F40" s="267"/>
      <c r="J40" s="269"/>
      <c r="K40" s="267"/>
    </row>
    <row r="41" spans="1:42" ht="18" customHeight="1" x14ac:dyDescent="0.25">
      <c r="E41" s="267"/>
      <c r="F41" s="267"/>
    </row>
    <row r="42" spans="1:42" ht="18" customHeight="1" x14ac:dyDescent="0.25">
      <c r="C42" s="267"/>
      <c r="E42" s="267"/>
      <c r="F42" s="267"/>
    </row>
    <row r="43" spans="1:42" x14ac:dyDescent="0.25">
      <c r="A43" s="267"/>
      <c r="B43" s="267"/>
      <c r="E43" s="267"/>
      <c r="F43" s="267"/>
    </row>
    <row r="44" spans="1:42" x14ac:dyDescent="0.25">
      <c r="E44" s="267"/>
      <c r="F44" s="267"/>
    </row>
    <row r="45" spans="1:42" s="266" customFormat="1" x14ac:dyDescent="0.25">
      <c r="A45" s="251"/>
      <c r="B45" s="251"/>
      <c r="C45" s="251"/>
      <c r="E45" s="267"/>
      <c r="F45" s="267"/>
      <c r="H45" s="268"/>
      <c r="I45" s="251"/>
      <c r="K45" s="268"/>
      <c r="L45" s="251"/>
      <c r="N45" s="268"/>
      <c r="O45" s="251"/>
      <c r="Q45" s="268"/>
      <c r="R45" s="251"/>
      <c r="T45" s="268"/>
      <c r="U45" s="251"/>
      <c r="V45" s="251"/>
      <c r="W45" s="251"/>
      <c r="X45" s="251"/>
      <c r="Y45" s="251"/>
      <c r="Z45" s="251"/>
      <c r="AA45" s="252"/>
      <c r="AB45" s="251"/>
      <c r="AC45" s="251"/>
      <c r="AD45" s="251"/>
      <c r="AE45" s="251"/>
      <c r="AF45" s="251"/>
      <c r="AG45" s="251"/>
      <c r="AH45" s="251"/>
      <c r="AI45" s="251"/>
      <c r="AJ45" s="251"/>
      <c r="AK45" s="251"/>
      <c r="AL45" s="251"/>
      <c r="AM45" s="251"/>
      <c r="AN45" s="251"/>
      <c r="AO45" s="251"/>
      <c r="AP45" s="251"/>
    </row>
    <row r="46" spans="1:42" s="266" customFormat="1" x14ac:dyDescent="0.25">
      <c r="A46" s="251"/>
      <c r="B46" s="251"/>
      <c r="C46" s="251"/>
      <c r="E46" s="251"/>
      <c r="F46" s="251"/>
      <c r="H46" s="268"/>
      <c r="I46" s="251"/>
      <c r="K46" s="268"/>
      <c r="L46" s="251"/>
      <c r="N46" s="268"/>
      <c r="O46" s="251"/>
      <c r="Q46" s="268"/>
      <c r="R46" s="251"/>
      <c r="T46" s="268"/>
      <c r="U46" s="251"/>
      <c r="V46" s="251"/>
      <c r="W46" s="251"/>
      <c r="X46" s="251"/>
      <c r="Y46" s="251"/>
      <c r="Z46" s="251"/>
      <c r="AA46" s="252"/>
      <c r="AB46" s="251"/>
      <c r="AC46" s="251"/>
      <c r="AD46" s="251"/>
      <c r="AE46" s="251"/>
      <c r="AF46" s="251"/>
      <c r="AG46" s="251"/>
      <c r="AH46" s="251"/>
      <c r="AI46" s="251"/>
      <c r="AJ46" s="251"/>
      <c r="AK46" s="251"/>
      <c r="AL46" s="251"/>
      <c r="AM46" s="251"/>
      <c r="AN46" s="251"/>
      <c r="AO46" s="251"/>
      <c r="AP46" s="251"/>
    </row>
    <row r="47" spans="1:42" s="266" customFormat="1" x14ac:dyDescent="0.25">
      <c r="A47" s="251"/>
      <c r="B47" s="251"/>
      <c r="C47" s="251"/>
      <c r="E47" s="251"/>
      <c r="F47" s="251"/>
      <c r="H47" s="268"/>
      <c r="I47" s="251"/>
      <c r="K47" s="268"/>
      <c r="L47" s="251"/>
      <c r="N47" s="268"/>
      <c r="O47" s="251"/>
      <c r="Q47" s="268"/>
      <c r="R47" s="251"/>
      <c r="T47" s="268"/>
      <c r="U47" s="251"/>
      <c r="V47" s="251"/>
      <c r="W47" s="251"/>
      <c r="X47" s="251"/>
      <c r="Y47" s="251"/>
      <c r="Z47" s="251"/>
      <c r="AA47" s="252"/>
      <c r="AB47" s="251"/>
      <c r="AC47" s="251"/>
      <c r="AD47" s="251"/>
      <c r="AE47" s="251"/>
      <c r="AF47" s="251"/>
      <c r="AG47" s="251"/>
      <c r="AH47" s="251"/>
      <c r="AI47" s="251"/>
      <c r="AJ47" s="251"/>
      <c r="AK47" s="251"/>
      <c r="AL47" s="251"/>
      <c r="AM47" s="251"/>
      <c r="AN47" s="251"/>
      <c r="AO47" s="251"/>
      <c r="AP47" s="251"/>
    </row>
  </sheetData>
  <sheetProtection algorithmName="SHA-512" hashValue="z+Rmjhwt3ePVR8k8IuAzZKCP/lMhtTDb18eMGUk934JfzlTqKxhzmWr0j5IHFMen+lN+XcBnk6LoxXQLZWSS9Q==" saltValue="4Z9AeWZ9X4phr/0IEqrrDA==" spinCount="100000" sheet="1" objects="1" scenarios="1"/>
  <mergeCells count="101">
    <mergeCell ref="I3:J3"/>
    <mergeCell ref="A5:B6"/>
    <mergeCell ref="C5:E5"/>
    <mergeCell ref="F5:H5"/>
    <mergeCell ref="I5:K5"/>
    <mergeCell ref="L5:N5"/>
    <mergeCell ref="O5:Q5"/>
    <mergeCell ref="R5:T5"/>
    <mergeCell ref="U5:W5"/>
    <mergeCell ref="X5:Y5"/>
    <mergeCell ref="A7:A8"/>
    <mergeCell ref="D7:D8"/>
    <mergeCell ref="G7:G8"/>
    <mergeCell ref="J7:J8"/>
    <mergeCell ref="M7:M8"/>
    <mergeCell ref="P7:P8"/>
    <mergeCell ref="S7:S8"/>
    <mergeCell ref="S9:S10"/>
    <mergeCell ref="A11:A12"/>
    <mergeCell ref="D11:D12"/>
    <mergeCell ref="G11:G12"/>
    <mergeCell ref="J11:J12"/>
    <mergeCell ref="M11:M12"/>
    <mergeCell ref="P11:P12"/>
    <mergeCell ref="S11:S12"/>
    <mergeCell ref="A9:A10"/>
    <mergeCell ref="D9:D10"/>
    <mergeCell ref="G9:G10"/>
    <mergeCell ref="J9:J10"/>
    <mergeCell ref="M9:M10"/>
    <mergeCell ref="P9:P10"/>
    <mergeCell ref="S13:S14"/>
    <mergeCell ref="A15:A16"/>
    <mergeCell ref="D15:D16"/>
    <mergeCell ref="G15:G16"/>
    <mergeCell ref="J15:J16"/>
    <mergeCell ref="M15:M16"/>
    <mergeCell ref="P15:P16"/>
    <mergeCell ref="S15:S16"/>
    <mergeCell ref="A13:A14"/>
    <mergeCell ref="D13:D14"/>
    <mergeCell ref="G13:G14"/>
    <mergeCell ref="J13:J14"/>
    <mergeCell ref="M13:M14"/>
    <mergeCell ref="P13:P14"/>
    <mergeCell ref="S17:S18"/>
    <mergeCell ref="A19:A20"/>
    <mergeCell ref="D19:D20"/>
    <mergeCell ref="G19:G20"/>
    <mergeCell ref="J19:J20"/>
    <mergeCell ref="M19:M20"/>
    <mergeCell ref="P19:P20"/>
    <mergeCell ref="S19:S20"/>
    <mergeCell ref="A17:A18"/>
    <mergeCell ref="D17:D18"/>
    <mergeCell ref="G17:G18"/>
    <mergeCell ref="J17:J18"/>
    <mergeCell ref="M17:M18"/>
    <mergeCell ref="P17:P18"/>
    <mergeCell ref="S21:S22"/>
    <mergeCell ref="A23:A24"/>
    <mergeCell ref="D23:D24"/>
    <mergeCell ref="G23:G24"/>
    <mergeCell ref="J23:J24"/>
    <mergeCell ref="M23:M24"/>
    <mergeCell ref="P23:P24"/>
    <mergeCell ref="S23:S24"/>
    <mergeCell ref="A21:A22"/>
    <mergeCell ref="D21:D22"/>
    <mergeCell ref="G21:G22"/>
    <mergeCell ref="J21:J22"/>
    <mergeCell ref="M21:M22"/>
    <mergeCell ref="P21:P22"/>
    <mergeCell ref="S25:S26"/>
    <mergeCell ref="A27:A28"/>
    <mergeCell ref="D27:D28"/>
    <mergeCell ref="G27:G28"/>
    <mergeCell ref="J27:J28"/>
    <mergeCell ref="M27:M28"/>
    <mergeCell ref="P27:P28"/>
    <mergeCell ref="S27:S28"/>
    <mergeCell ref="A25:A26"/>
    <mergeCell ref="D25:D26"/>
    <mergeCell ref="G25:G26"/>
    <mergeCell ref="J25:J26"/>
    <mergeCell ref="M25:M26"/>
    <mergeCell ref="P25:P26"/>
    <mergeCell ref="S29:S30"/>
    <mergeCell ref="A31:A32"/>
    <mergeCell ref="D31:D32"/>
    <mergeCell ref="G31:G32"/>
    <mergeCell ref="J31:J32"/>
    <mergeCell ref="M31:M32"/>
    <mergeCell ref="P31:P32"/>
    <mergeCell ref="S31:S32"/>
    <mergeCell ref="A29:A30"/>
    <mergeCell ref="D29:D30"/>
    <mergeCell ref="G29:G30"/>
    <mergeCell ref="J29:J30"/>
    <mergeCell ref="M29:M30"/>
    <mergeCell ref="P29:P30"/>
  </mergeCells>
  <phoneticPr fontId="1"/>
  <printOptions horizontalCentered="1"/>
  <pageMargins left="0.51181102362204722" right="0.51181102362204722" top="0.35433070866141736" bottom="0.35433070866141736" header="0.31496062992125984" footer="0.31496062992125984"/>
  <pageSetup paperSize="9" scale="81"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E1F76B-E8E4-4D69-BA89-DFAF5D17CF8D}">
  <sheetPr>
    <tabColor theme="5" tint="0.59999389629810485"/>
  </sheetPr>
  <dimension ref="A1:AP63"/>
  <sheetViews>
    <sheetView view="pageBreakPreview" zoomScale="115" zoomScaleNormal="100" zoomScaleSheetLayoutView="115" workbookViewId="0">
      <pane xSplit="2" ySplit="6" topLeftCell="C7" activePane="bottomRight" state="frozen"/>
      <selection pane="topRight" activeCell="C1" sqref="C1"/>
      <selection pane="bottomLeft" activeCell="A4" sqref="A4"/>
      <selection pane="bottomRight" activeCell="L23" sqref="L23"/>
    </sheetView>
  </sheetViews>
  <sheetFormatPr defaultColWidth="9" defaultRowHeight="10.5" x14ac:dyDescent="0.25"/>
  <cols>
    <col min="1" max="1" width="6.59765625" style="251" customWidth="1"/>
    <col min="2" max="2" width="4.1328125" style="251" customWidth="1"/>
    <col min="3" max="3" width="7.3984375" style="251" customWidth="1"/>
    <col min="4" max="4" width="4" style="266" customWidth="1"/>
    <col min="5" max="5" width="6.6640625" style="251" customWidth="1"/>
    <col min="6" max="6" width="7.3984375" style="251" customWidth="1"/>
    <col min="7" max="7" width="4" style="266" customWidth="1"/>
    <col min="8" max="8" width="6.6640625" style="268" customWidth="1"/>
    <col min="9" max="9" width="7.3984375" style="251" customWidth="1"/>
    <col min="10" max="10" width="4" style="266" customWidth="1"/>
    <col min="11" max="11" width="6.6640625" style="268" customWidth="1"/>
    <col min="12" max="12" width="7.3984375" style="251" customWidth="1"/>
    <col min="13" max="13" width="4.06640625" style="266" customWidth="1"/>
    <col min="14" max="14" width="6.6640625" style="268" customWidth="1"/>
    <col min="15" max="15" width="7.33203125" style="251" customWidth="1"/>
    <col min="16" max="16" width="4.06640625" style="266" customWidth="1"/>
    <col min="17" max="17" width="6.6640625" style="268" customWidth="1"/>
    <col min="18" max="18" width="7.33203125" style="251" customWidth="1"/>
    <col min="19" max="19" width="4.06640625" style="266" customWidth="1"/>
    <col min="20" max="20" width="6.6640625" style="268" customWidth="1"/>
    <col min="21" max="24" width="7.3984375" style="251" customWidth="1"/>
    <col min="25" max="26" width="6.6640625" style="251" customWidth="1"/>
    <col min="27" max="27" width="6.6640625" style="252" customWidth="1"/>
    <col min="28" max="38" width="10.46484375" style="251" customWidth="1"/>
    <col min="39" max="42" width="4.59765625" style="251" customWidth="1"/>
    <col min="43" max="16384" width="9" style="251"/>
  </cols>
  <sheetData>
    <row r="1" spans="1:27" ht="12.75" x14ac:dyDescent="0.25">
      <c r="A1" s="250" t="s">
        <v>125</v>
      </c>
      <c r="B1" s="247"/>
      <c r="C1" s="244"/>
      <c r="D1" s="247"/>
      <c r="E1" s="247"/>
      <c r="F1" s="244"/>
      <c r="G1" s="248"/>
      <c r="H1" s="247"/>
      <c r="I1" s="244"/>
      <c r="J1" s="248"/>
      <c r="K1" s="247"/>
      <c r="L1" s="244"/>
      <c r="M1" s="248"/>
      <c r="N1" s="247"/>
      <c r="O1" s="244"/>
      <c r="P1" s="248"/>
      <c r="Q1" s="247"/>
      <c r="R1" s="244"/>
      <c r="S1" s="248"/>
      <c r="T1" s="247"/>
      <c r="U1" s="247"/>
      <c r="V1" s="247"/>
      <c r="W1" s="247"/>
      <c r="X1" s="249"/>
    </row>
    <row r="2" spans="1:27" x14ac:dyDescent="0.25">
      <c r="A2" s="247"/>
      <c r="B2" s="247"/>
      <c r="C2" s="244"/>
      <c r="D2" s="247"/>
      <c r="E2" s="247"/>
      <c r="F2" s="244"/>
      <c r="G2" s="248"/>
      <c r="H2" s="247"/>
      <c r="I2" s="244"/>
      <c r="J2" s="248"/>
      <c r="K2" s="247"/>
      <c r="L2" s="244"/>
      <c r="M2" s="248"/>
      <c r="N2" s="247"/>
      <c r="O2" s="244"/>
      <c r="P2" s="248"/>
      <c r="Q2" s="247"/>
      <c r="R2" s="244"/>
      <c r="S2" s="248"/>
      <c r="T2" s="247"/>
      <c r="U2" s="247"/>
      <c r="V2" s="247"/>
      <c r="W2" s="247"/>
      <c r="X2" s="249"/>
    </row>
    <row r="3" spans="1:27" ht="18.75" x14ac:dyDescent="0.25">
      <c r="A3" s="247"/>
      <c r="B3" s="253"/>
      <c r="C3" s="253"/>
      <c r="D3" s="253"/>
      <c r="E3" s="253"/>
      <c r="F3" s="253"/>
      <c r="G3" s="253"/>
      <c r="H3" s="253"/>
      <c r="I3" s="647" t="s">
        <v>151</v>
      </c>
      <c r="J3" s="647"/>
      <c r="K3" s="332"/>
      <c r="L3" s="309" t="s">
        <v>150</v>
      </c>
      <c r="M3" s="310"/>
      <c r="N3" s="309"/>
      <c r="O3" s="309"/>
      <c r="P3" s="309"/>
      <c r="Q3" s="309"/>
      <c r="R3" s="312"/>
      <c r="S3" s="253"/>
      <c r="T3" s="253"/>
      <c r="U3" s="253"/>
      <c r="V3" s="253"/>
      <c r="W3" s="253"/>
      <c r="X3" s="253"/>
    </row>
    <row r="4" spans="1:27" ht="18.75" x14ac:dyDescent="0.25">
      <c r="A4" s="254"/>
      <c r="B4" s="254"/>
      <c r="C4" s="254"/>
      <c r="D4" s="254"/>
      <c r="E4" s="254"/>
      <c r="F4" s="254"/>
      <c r="G4" s="254"/>
      <c r="H4" s="254"/>
      <c r="I4" s="254"/>
      <c r="J4" s="254"/>
      <c r="K4" s="254"/>
      <c r="L4" s="254"/>
      <c r="M4" s="254"/>
      <c r="N4" s="254"/>
      <c r="O4" s="254"/>
      <c r="P4" s="254"/>
      <c r="Q4" s="254"/>
      <c r="R4" s="254"/>
      <c r="S4" s="254"/>
      <c r="T4" s="254"/>
      <c r="U4" s="254"/>
      <c r="V4" s="254"/>
      <c r="W4" s="254"/>
      <c r="X4" s="255"/>
    </row>
    <row r="5" spans="1:27" ht="21" customHeight="1" thickBot="1" x14ac:dyDescent="0.3">
      <c r="A5" s="659"/>
      <c r="B5" s="660"/>
      <c r="C5" s="658" t="s">
        <v>47</v>
      </c>
      <c r="D5" s="658"/>
      <c r="E5" s="658"/>
      <c r="F5" s="658" t="s">
        <v>10</v>
      </c>
      <c r="G5" s="658"/>
      <c r="H5" s="658"/>
      <c r="I5" s="658" t="s">
        <v>11</v>
      </c>
      <c r="J5" s="658"/>
      <c r="K5" s="658"/>
      <c r="L5" s="658" t="s">
        <v>12</v>
      </c>
      <c r="M5" s="658"/>
      <c r="N5" s="658"/>
      <c r="O5" s="658" t="s">
        <v>13</v>
      </c>
      <c r="P5" s="658"/>
      <c r="Q5" s="658"/>
      <c r="R5" s="658" t="s">
        <v>14</v>
      </c>
      <c r="S5" s="658"/>
      <c r="T5" s="658"/>
      <c r="U5" s="688" t="s">
        <v>126</v>
      </c>
      <c r="V5" s="689"/>
      <c r="W5" s="690"/>
      <c r="X5" s="658" t="s">
        <v>3</v>
      </c>
      <c r="Y5" s="650"/>
      <c r="AA5" s="251"/>
    </row>
    <row r="6" spans="1:27" ht="27" customHeight="1" x14ac:dyDescent="0.25">
      <c r="A6" s="661"/>
      <c r="B6" s="662"/>
      <c r="C6" s="256" t="s">
        <v>66</v>
      </c>
      <c r="D6" s="256" t="s">
        <v>48</v>
      </c>
      <c r="E6" s="256" t="s">
        <v>67</v>
      </c>
      <c r="F6" s="256" t="s">
        <v>66</v>
      </c>
      <c r="G6" s="256" t="s">
        <v>48</v>
      </c>
      <c r="H6" s="257" t="s">
        <v>67</v>
      </c>
      <c r="I6" s="256" t="s">
        <v>66</v>
      </c>
      <c r="J6" s="256" t="s">
        <v>48</v>
      </c>
      <c r="K6" s="257" t="s">
        <v>67</v>
      </c>
      <c r="L6" s="256" t="s">
        <v>66</v>
      </c>
      <c r="M6" s="256" t="s">
        <v>48</v>
      </c>
      <c r="N6" s="257" t="s">
        <v>67</v>
      </c>
      <c r="O6" s="256" t="s">
        <v>66</v>
      </c>
      <c r="P6" s="256" t="s">
        <v>48</v>
      </c>
      <c r="Q6" s="257" t="s">
        <v>67</v>
      </c>
      <c r="R6" s="256" t="s">
        <v>66</v>
      </c>
      <c r="S6" s="256" t="s">
        <v>48</v>
      </c>
      <c r="T6" s="257" t="s">
        <v>67</v>
      </c>
      <c r="U6" s="258" t="s">
        <v>68</v>
      </c>
      <c r="V6" s="258" t="s">
        <v>92</v>
      </c>
      <c r="W6" s="258" t="s">
        <v>67</v>
      </c>
      <c r="X6" s="258" t="s">
        <v>66</v>
      </c>
      <c r="Y6" s="259" t="s">
        <v>67</v>
      </c>
      <c r="Z6" s="260"/>
      <c r="AA6" s="251"/>
    </row>
    <row r="7" spans="1:27" ht="18.399999999999999" customHeight="1" x14ac:dyDescent="0.25">
      <c r="A7" s="650" t="s">
        <v>23</v>
      </c>
      <c r="B7" s="261" t="s">
        <v>69</v>
      </c>
      <c r="C7" s="123"/>
      <c r="D7" s="670">
        <v>1</v>
      </c>
      <c r="E7" s="270">
        <f>C7*D7</f>
        <v>0</v>
      </c>
      <c r="F7" s="123"/>
      <c r="G7" s="673">
        <v>0.83333333333333337</v>
      </c>
      <c r="H7" s="270">
        <f>ROUNDUP(F7*G7,0)</f>
        <v>0</v>
      </c>
      <c r="I7" s="123"/>
      <c r="J7" s="676">
        <v>0.66666666666666663</v>
      </c>
      <c r="K7" s="270">
        <f>ROUNDUP(I7*J7,0)</f>
        <v>0</v>
      </c>
      <c r="L7" s="123"/>
      <c r="M7" s="676">
        <v>0.5</v>
      </c>
      <c r="N7" s="270">
        <f>ROUNDUP(L7*M7,0)</f>
        <v>0</v>
      </c>
      <c r="O7" s="123"/>
      <c r="P7" s="676">
        <v>0.33333333333333331</v>
      </c>
      <c r="Q7" s="270">
        <f>ROUNDUP(O7*P7,0)</f>
        <v>0</v>
      </c>
      <c r="R7" s="123"/>
      <c r="S7" s="676">
        <v>0.16666666666666666</v>
      </c>
      <c r="T7" s="270">
        <f>ROUNDUP(R7*S7,0)</f>
        <v>0</v>
      </c>
      <c r="U7" s="129"/>
      <c r="V7" s="124"/>
      <c r="W7" s="291" t="str">
        <f t="shared" ref="W7:W42" si="0">IFERROR(ROUNDUP(U7/V7,0),"")</f>
        <v/>
      </c>
      <c r="X7" s="275">
        <f>SUM(C7,F7,I7,L7,O7,R7)</f>
        <v>0</v>
      </c>
      <c r="Y7" s="277">
        <f>SUM(E7,H7,K7,N7,Q7,T7,W7)</f>
        <v>0</v>
      </c>
      <c r="AA7" s="251"/>
    </row>
    <row r="8" spans="1:27" ht="18.399999999999999" customHeight="1" x14ac:dyDescent="0.25">
      <c r="A8" s="669"/>
      <c r="B8" s="286" t="s">
        <v>70</v>
      </c>
      <c r="C8" s="131"/>
      <c r="D8" s="671"/>
      <c r="E8" s="273">
        <f>C8*D7</f>
        <v>0</v>
      </c>
      <c r="F8" s="131"/>
      <c r="G8" s="674"/>
      <c r="H8" s="273">
        <f>ROUNDUP(F8*G7,0)</f>
        <v>0</v>
      </c>
      <c r="I8" s="131"/>
      <c r="J8" s="677"/>
      <c r="K8" s="273">
        <f>ROUNDUP(I8*J7,0)</f>
        <v>0</v>
      </c>
      <c r="L8" s="131"/>
      <c r="M8" s="677"/>
      <c r="N8" s="273">
        <f>ROUNDUP(L8*M7,0)</f>
        <v>0</v>
      </c>
      <c r="O8" s="131"/>
      <c r="P8" s="677"/>
      <c r="Q8" s="273">
        <f>ROUNDUP(O8*P7,0)</f>
        <v>0</v>
      </c>
      <c r="R8" s="131"/>
      <c r="S8" s="677"/>
      <c r="T8" s="273">
        <f>ROUNDUP(R8*S7,0)</f>
        <v>0</v>
      </c>
      <c r="U8" s="133"/>
      <c r="V8" s="132"/>
      <c r="W8" s="273" t="str">
        <f t="shared" si="0"/>
        <v/>
      </c>
      <c r="X8" s="292">
        <f t="shared" ref="X8:X42" si="1">SUM(C8,F8,I8,L8,O8,R8)</f>
        <v>0</v>
      </c>
      <c r="Y8" s="293">
        <f t="shared" ref="Y8:Y41" si="2">SUM(E8,H8,K8,N8,Q8,T8,W8)</f>
        <v>0</v>
      </c>
      <c r="AA8" s="251"/>
    </row>
    <row r="9" spans="1:27" ht="18.399999999999999" customHeight="1" x14ac:dyDescent="0.25">
      <c r="A9" s="651"/>
      <c r="B9" s="262" t="s">
        <v>71</v>
      </c>
      <c r="C9" s="134"/>
      <c r="D9" s="680"/>
      <c r="E9" s="290">
        <f>C9*D7</f>
        <v>0</v>
      </c>
      <c r="F9" s="134"/>
      <c r="G9" s="682"/>
      <c r="H9" s="290">
        <f>ROUNDUP(F9*G7,0)</f>
        <v>0</v>
      </c>
      <c r="I9" s="134"/>
      <c r="J9" s="684"/>
      <c r="K9" s="290">
        <f>ROUNDUP(I9*J7,0)</f>
        <v>0</v>
      </c>
      <c r="L9" s="134"/>
      <c r="M9" s="684"/>
      <c r="N9" s="290">
        <f>ROUNDUP(L9*M7,0)</f>
        <v>0</v>
      </c>
      <c r="O9" s="134"/>
      <c r="P9" s="684"/>
      <c r="Q9" s="290">
        <f>ROUNDUP(O9*P7,0)</f>
        <v>0</v>
      </c>
      <c r="R9" s="134"/>
      <c r="S9" s="684"/>
      <c r="T9" s="290">
        <f>ROUNDUP(R9*S7,0)</f>
        <v>0</v>
      </c>
      <c r="U9" s="136"/>
      <c r="V9" s="135"/>
      <c r="W9" s="290" t="str">
        <f t="shared" si="0"/>
        <v/>
      </c>
      <c r="X9" s="294">
        <f t="shared" si="1"/>
        <v>0</v>
      </c>
      <c r="Y9" s="279">
        <f t="shared" si="2"/>
        <v>0</v>
      </c>
      <c r="AA9" s="251"/>
    </row>
    <row r="10" spans="1:27" ht="18.399999999999999" customHeight="1" x14ac:dyDescent="0.25">
      <c r="A10" s="650" t="s">
        <v>24</v>
      </c>
      <c r="B10" s="261" t="s">
        <v>69</v>
      </c>
      <c r="C10" s="123"/>
      <c r="D10" s="670">
        <v>1</v>
      </c>
      <c r="E10" s="270">
        <f>C10*D10</f>
        <v>0</v>
      </c>
      <c r="F10" s="123"/>
      <c r="G10" s="673">
        <v>0.83333333333333337</v>
      </c>
      <c r="H10" s="270">
        <f>ROUNDUP(F10*G10,0)</f>
        <v>0</v>
      </c>
      <c r="I10" s="123"/>
      <c r="J10" s="676">
        <v>0.66666666666666663</v>
      </c>
      <c r="K10" s="270">
        <f>ROUNDUP(I10*J10,0)</f>
        <v>0</v>
      </c>
      <c r="L10" s="123"/>
      <c r="M10" s="676">
        <v>0.5</v>
      </c>
      <c r="N10" s="270">
        <f>ROUNDUP(L10*M10,0)</f>
        <v>0</v>
      </c>
      <c r="O10" s="123"/>
      <c r="P10" s="676">
        <v>0.33333333333333331</v>
      </c>
      <c r="Q10" s="270">
        <f>ROUNDUP(O10*P10,0)</f>
        <v>0</v>
      </c>
      <c r="R10" s="123"/>
      <c r="S10" s="676">
        <v>0.16666666666666666</v>
      </c>
      <c r="T10" s="270">
        <f>ROUNDUP(R10*S10,0)</f>
        <v>0</v>
      </c>
      <c r="U10" s="129"/>
      <c r="V10" s="124"/>
      <c r="W10" s="270" t="str">
        <f t="shared" si="0"/>
        <v/>
      </c>
      <c r="X10" s="291">
        <f t="shared" si="1"/>
        <v>0</v>
      </c>
      <c r="Y10" s="280">
        <f t="shared" si="2"/>
        <v>0</v>
      </c>
      <c r="AA10" s="251"/>
    </row>
    <row r="11" spans="1:27" ht="18.399999999999999" customHeight="1" x14ac:dyDescent="0.25">
      <c r="A11" s="669"/>
      <c r="B11" s="286" t="s">
        <v>70</v>
      </c>
      <c r="C11" s="131"/>
      <c r="D11" s="671"/>
      <c r="E11" s="273">
        <f>C11*D10</f>
        <v>0</v>
      </c>
      <c r="F11" s="131"/>
      <c r="G11" s="674"/>
      <c r="H11" s="273">
        <f>ROUNDUP(F11*G10,0)</f>
        <v>0</v>
      </c>
      <c r="I11" s="131"/>
      <c r="J11" s="677"/>
      <c r="K11" s="273">
        <f>ROUNDUP(I11*J10,0)</f>
        <v>0</v>
      </c>
      <c r="L11" s="131"/>
      <c r="M11" s="677"/>
      <c r="N11" s="273">
        <f>ROUNDUP(L11*M10,0)</f>
        <v>0</v>
      </c>
      <c r="O11" s="131"/>
      <c r="P11" s="677"/>
      <c r="Q11" s="273">
        <f>ROUNDUP(O11*P10,0)</f>
        <v>0</v>
      </c>
      <c r="R11" s="131"/>
      <c r="S11" s="677"/>
      <c r="T11" s="273">
        <f>ROUNDUP(R11*S10,0)</f>
        <v>0</v>
      </c>
      <c r="U11" s="133"/>
      <c r="V11" s="132"/>
      <c r="W11" s="273" t="str">
        <f t="shared" si="0"/>
        <v/>
      </c>
      <c r="X11" s="292">
        <f t="shared" si="1"/>
        <v>0</v>
      </c>
      <c r="Y11" s="295">
        <f t="shared" si="2"/>
        <v>0</v>
      </c>
      <c r="AA11" s="251"/>
    </row>
    <row r="12" spans="1:27" ht="18.399999999999999" customHeight="1" x14ac:dyDescent="0.25">
      <c r="A12" s="651"/>
      <c r="B12" s="262" t="s">
        <v>71</v>
      </c>
      <c r="C12" s="134"/>
      <c r="D12" s="672"/>
      <c r="E12" s="271">
        <f>C12*D10</f>
        <v>0</v>
      </c>
      <c r="F12" s="126"/>
      <c r="G12" s="675"/>
      <c r="H12" s="271">
        <f>ROUNDUP(F12*G10,0)</f>
        <v>0</v>
      </c>
      <c r="I12" s="126"/>
      <c r="J12" s="678"/>
      <c r="K12" s="271">
        <f>ROUNDUP(I12*J10,0)</f>
        <v>0</v>
      </c>
      <c r="L12" s="126"/>
      <c r="M12" s="678"/>
      <c r="N12" s="271">
        <f>ROUNDUP(L12*M10,0)</f>
        <v>0</v>
      </c>
      <c r="O12" s="126"/>
      <c r="P12" s="678"/>
      <c r="Q12" s="271">
        <f>ROUNDUP(O12*P10,0)</f>
        <v>0</v>
      </c>
      <c r="R12" s="126"/>
      <c r="S12" s="678"/>
      <c r="T12" s="271">
        <f>ROUNDUP(R12*S10,0)</f>
        <v>0</v>
      </c>
      <c r="U12" s="128"/>
      <c r="V12" s="127"/>
      <c r="W12" s="271" t="str">
        <f t="shared" si="0"/>
        <v/>
      </c>
      <c r="X12" s="294">
        <f t="shared" si="1"/>
        <v>0</v>
      </c>
      <c r="Y12" s="279">
        <f t="shared" si="2"/>
        <v>0</v>
      </c>
      <c r="AA12" s="251"/>
    </row>
    <row r="13" spans="1:27" ht="18.399999999999999" customHeight="1" x14ac:dyDescent="0.25">
      <c r="A13" s="650" t="s">
        <v>25</v>
      </c>
      <c r="B13" s="261" t="s">
        <v>69</v>
      </c>
      <c r="C13" s="123"/>
      <c r="D13" s="679">
        <v>1</v>
      </c>
      <c r="E13" s="274">
        <f>C13*D13</f>
        <v>0</v>
      </c>
      <c r="F13" s="137"/>
      <c r="G13" s="681">
        <v>0.83333333333333337</v>
      </c>
      <c r="H13" s="274">
        <f>ROUNDUP(F13*G13,0)</f>
        <v>0</v>
      </c>
      <c r="I13" s="137"/>
      <c r="J13" s="683">
        <v>0.66666666666666663</v>
      </c>
      <c r="K13" s="274">
        <f>ROUNDUP(I13*J13,0)</f>
        <v>0</v>
      </c>
      <c r="L13" s="137"/>
      <c r="M13" s="683">
        <v>0.5</v>
      </c>
      <c r="N13" s="274">
        <f>ROUNDUP(L13*M13,0)</f>
        <v>0</v>
      </c>
      <c r="O13" s="123"/>
      <c r="P13" s="683">
        <v>0.33333333333333331</v>
      </c>
      <c r="Q13" s="274">
        <f>ROUNDUP(O13*P13,0)</f>
        <v>0</v>
      </c>
      <c r="R13" s="137"/>
      <c r="S13" s="683">
        <v>0.16666666666666666</v>
      </c>
      <c r="T13" s="274">
        <f>ROUNDUP(R13*S13,0)</f>
        <v>0</v>
      </c>
      <c r="U13" s="139"/>
      <c r="V13" s="138"/>
      <c r="W13" s="274" t="str">
        <f t="shared" si="0"/>
        <v/>
      </c>
      <c r="X13" s="291">
        <f t="shared" si="1"/>
        <v>0</v>
      </c>
      <c r="Y13" s="280">
        <f t="shared" si="2"/>
        <v>0</v>
      </c>
      <c r="AA13" s="251"/>
    </row>
    <row r="14" spans="1:27" ht="18.399999999999999" customHeight="1" x14ac:dyDescent="0.25">
      <c r="A14" s="669"/>
      <c r="B14" s="286" t="s">
        <v>70</v>
      </c>
      <c r="C14" s="131"/>
      <c r="D14" s="671"/>
      <c r="E14" s="273">
        <f>C14*D13</f>
        <v>0</v>
      </c>
      <c r="F14" s="131"/>
      <c r="G14" s="674"/>
      <c r="H14" s="273">
        <f>ROUNDUP(F14*G13,0)</f>
        <v>0</v>
      </c>
      <c r="I14" s="131"/>
      <c r="J14" s="677"/>
      <c r="K14" s="273">
        <f>ROUNDUP(I14*J13,0)</f>
        <v>0</v>
      </c>
      <c r="L14" s="131"/>
      <c r="M14" s="677"/>
      <c r="N14" s="273">
        <f>ROUNDUP(L14*M13,0)</f>
        <v>0</v>
      </c>
      <c r="O14" s="131"/>
      <c r="P14" s="677"/>
      <c r="Q14" s="273">
        <f>ROUNDUP(O14*P13,0)</f>
        <v>0</v>
      </c>
      <c r="R14" s="131"/>
      <c r="S14" s="677"/>
      <c r="T14" s="273">
        <f>ROUNDUP(R14*S13,0)</f>
        <v>0</v>
      </c>
      <c r="U14" s="133"/>
      <c r="V14" s="132"/>
      <c r="W14" s="273" t="str">
        <f t="shared" si="0"/>
        <v/>
      </c>
      <c r="X14" s="292">
        <f t="shared" si="1"/>
        <v>0</v>
      </c>
      <c r="Y14" s="295">
        <f t="shared" si="2"/>
        <v>0</v>
      </c>
      <c r="AA14" s="251"/>
    </row>
    <row r="15" spans="1:27" ht="18.399999999999999" customHeight="1" x14ac:dyDescent="0.25">
      <c r="A15" s="651"/>
      <c r="B15" s="262" t="s">
        <v>71</v>
      </c>
      <c r="C15" s="134"/>
      <c r="D15" s="680"/>
      <c r="E15" s="290">
        <f>C15*D13</f>
        <v>0</v>
      </c>
      <c r="F15" s="134"/>
      <c r="G15" s="682"/>
      <c r="H15" s="290">
        <f>ROUNDUP(F15*G13,0)</f>
        <v>0</v>
      </c>
      <c r="I15" s="134"/>
      <c r="J15" s="684"/>
      <c r="K15" s="290">
        <f>ROUNDUP(I15*J13,0)</f>
        <v>0</v>
      </c>
      <c r="L15" s="134"/>
      <c r="M15" s="684"/>
      <c r="N15" s="290">
        <f>ROUNDUP(L15*M13,0)</f>
        <v>0</v>
      </c>
      <c r="O15" s="134"/>
      <c r="P15" s="684"/>
      <c r="Q15" s="290">
        <f>ROUNDUP(O15*P13,0)</f>
        <v>0</v>
      </c>
      <c r="R15" s="134"/>
      <c r="S15" s="684"/>
      <c r="T15" s="290">
        <f>ROUNDUP(R15*S13,0)</f>
        <v>0</v>
      </c>
      <c r="U15" s="136"/>
      <c r="V15" s="135"/>
      <c r="W15" s="290" t="str">
        <f t="shared" si="0"/>
        <v/>
      </c>
      <c r="X15" s="294">
        <f t="shared" si="1"/>
        <v>0</v>
      </c>
      <c r="Y15" s="279">
        <f t="shared" si="2"/>
        <v>0</v>
      </c>
      <c r="AA15" s="251"/>
    </row>
    <row r="16" spans="1:27" ht="18.399999999999999" customHeight="1" x14ac:dyDescent="0.25">
      <c r="A16" s="650" t="s">
        <v>26</v>
      </c>
      <c r="B16" s="261" t="s">
        <v>69</v>
      </c>
      <c r="C16" s="123"/>
      <c r="D16" s="670">
        <v>1</v>
      </c>
      <c r="E16" s="270">
        <f>C16*D16</f>
        <v>0</v>
      </c>
      <c r="F16" s="123"/>
      <c r="G16" s="673">
        <v>0.83333333333333337</v>
      </c>
      <c r="H16" s="270">
        <f>ROUNDUP(F16*G16,0)</f>
        <v>0</v>
      </c>
      <c r="I16" s="123"/>
      <c r="J16" s="676">
        <v>0.66666666666666663</v>
      </c>
      <c r="K16" s="270">
        <f>ROUNDUP(I16*J16,0)</f>
        <v>0</v>
      </c>
      <c r="L16" s="123"/>
      <c r="M16" s="676">
        <v>0.5</v>
      </c>
      <c r="N16" s="270">
        <f>ROUNDUP(L16*M16,0)</f>
        <v>0</v>
      </c>
      <c r="O16" s="123"/>
      <c r="P16" s="676">
        <v>0.33333333333333331</v>
      </c>
      <c r="Q16" s="270">
        <f>ROUNDUP(O16*P16,0)</f>
        <v>0</v>
      </c>
      <c r="R16" s="123"/>
      <c r="S16" s="676">
        <v>0.16666666666666666</v>
      </c>
      <c r="T16" s="270">
        <f>ROUNDUP(R16*S16,0)</f>
        <v>0</v>
      </c>
      <c r="U16" s="129"/>
      <c r="V16" s="124"/>
      <c r="W16" s="270" t="str">
        <f t="shared" si="0"/>
        <v/>
      </c>
      <c r="X16" s="291">
        <f t="shared" si="1"/>
        <v>0</v>
      </c>
      <c r="Y16" s="280">
        <f t="shared" si="2"/>
        <v>0</v>
      </c>
      <c r="AA16" s="251"/>
    </row>
    <row r="17" spans="1:27" ht="18.399999999999999" customHeight="1" x14ac:dyDescent="0.25">
      <c r="A17" s="669"/>
      <c r="B17" s="286" t="s">
        <v>70</v>
      </c>
      <c r="C17" s="131"/>
      <c r="D17" s="671"/>
      <c r="E17" s="273">
        <f>C17*D16</f>
        <v>0</v>
      </c>
      <c r="F17" s="131"/>
      <c r="G17" s="674"/>
      <c r="H17" s="273">
        <f>ROUNDUP(F17*G16,0)</f>
        <v>0</v>
      </c>
      <c r="I17" s="131"/>
      <c r="J17" s="677"/>
      <c r="K17" s="273">
        <f>ROUNDUP(I17*J16,0)</f>
        <v>0</v>
      </c>
      <c r="L17" s="131"/>
      <c r="M17" s="677"/>
      <c r="N17" s="273">
        <f>ROUNDUP(L17*M16,0)</f>
        <v>0</v>
      </c>
      <c r="O17" s="131"/>
      <c r="P17" s="677"/>
      <c r="Q17" s="273">
        <f>ROUNDUP(O17*P16,0)</f>
        <v>0</v>
      </c>
      <c r="R17" s="131"/>
      <c r="S17" s="677"/>
      <c r="T17" s="273">
        <f>ROUNDUP(R17*S16,0)</f>
        <v>0</v>
      </c>
      <c r="U17" s="133"/>
      <c r="V17" s="132"/>
      <c r="W17" s="273" t="str">
        <f t="shared" si="0"/>
        <v/>
      </c>
      <c r="X17" s="296">
        <f t="shared" si="1"/>
        <v>0</v>
      </c>
      <c r="Y17" s="295">
        <f t="shared" si="2"/>
        <v>0</v>
      </c>
      <c r="AA17" s="251"/>
    </row>
    <row r="18" spans="1:27" ht="18.399999999999999" customHeight="1" x14ac:dyDescent="0.25">
      <c r="A18" s="651"/>
      <c r="B18" s="262" t="s">
        <v>71</v>
      </c>
      <c r="C18" s="126"/>
      <c r="D18" s="672"/>
      <c r="E18" s="271">
        <f>C18*D16</f>
        <v>0</v>
      </c>
      <c r="F18" s="126"/>
      <c r="G18" s="675"/>
      <c r="H18" s="271">
        <f>ROUNDUP(F18*G16,0)</f>
        <v>0</v>
      </c>
      <c r="I18" s="126"/>
      <c r="J18" s="678"/>
      <c r="K18" s="271">
        <f>ROUNDUP(I18*J16,0)</f>
        <v>0</v>
      </c>
      <c r="L18" s="126"/>
      <c r="M18" s="678"/>
      <c r="N18" s="271">
        <f>ROUNDUP(L18*M16,0)</f>
        <v>0</v>
      </c>
      <c r="O18" s="126"/>
      <c r="P18" s="678"/>
      <c r="Q18" s="271">
        <f>ROUNDUP(O18*P16,0)</f>
        <v>0</v>
      </c>
      <c r="R18" s="126"/>
      <c r="S18" s="678"/>
      <c r="T18" s="271">
        <f>ROUNDUP(R18*S16,0)</f>
        <v>0</v>
      </c>
      <c r="U18" s="128"/>
      <c r="V18" s="127"/>
      <c r="W18" s="271" t="str">
        <f t="shared" si="0"/>
        <v/>
      </c>
      <c r="X18" s="278">
        <f t="shared" si="1"/>
        <v>0</v>
      </c>
      <c r="Y18" s="279">
        <f t="shared" si="2"/>
        <v>0</v>
      </c>
      <c r="AA18" s="251"/>
    </row>
    <row r="19" spans="1:27" ht="18.399999999999999" customHeight="1" x14ac:dyDescent="0.25">
      <c r="A19" s="650" t="s">
        <v>27</v>
      </c>
      <c r="B19" s="261" t="s">
        <v>69</v>
      </c>
      <c r="C19" s="137"/>
      <c r="D19" s="679">
        <v>1</v>
      </c>
      <c r="E19" s="274">
        <f>C19*D19</f>
        <v>0</v>
      </c>
      <c r="F19" s="137"/>
      <c r="G19" s="681">
        <v>0.83333333333333337</v>
      </c>
      <c r="H19" s="274">
        <f>ROUNDUP(F19*G19,0)</f>
        <v>0</v>
      </c>
      <c r="I19" s="137"/>
      <c r="J19" s="683">
        <v>0.66666666666666663</v>
      </c>
      <c r="K19" s="274">
        <f>ROUNDUP(I19*J19,0)</f>
        <v>0</v>
      </c>
      <c r="L19" s="137"/>
      <c r="M19" s="683">
        <v>0.5</v>
      </c>
      <c r="N19" s="274">
        <f>ROUNDUP(L19*M19,0)</f>
        <v>0</v>
      </c>
      <c r="O19" s="137"/>
      <c r="P19" s="683">
        <v>0.33333333333333331</v>
      </c>
      <c r="Q19" s="274">
        <f>ROUNDUP(O19*P19,0)</f>
        <v>0</v>
      </c>
      <c r="R19" s="123"/>
      <c r="S19" s="683">
        <v>0.16666666666666666</v>
      </c>
      <c r="T19" s="274">
        <f>ROUNDUP(R19*S19,0)</f>
        <v>0</v>
      </c>
      <c r="U19" s="139"/>
      <c r="V19" s="138"/>
      <c r="W19" s="274" t="str">
        <f t="shared" si="0"/>
        <v/>
      </c>
      <c r="X19" s="291">
        <f t="shared" si="1"/>
        <v>0</v>
      </c>
      <c r="Y19" s="280">
        <f t="shared" si="2"/>
        <v>0</v>
      </c>
      <c r="AA19" s="251"/>
    </row>
    <row r="20" spans="1:27" ht="18.399999999999999" customHeight="1" x14ac:dyDescent="0.25">
      <c r="A20" s="669"/>
      <c r="B20" s="286" t="s">
        <v>70</v>
      </c>
      <c r="C20" s="131"/>
      <c r="D20" s="671"/>
      <c r="E20" s="273">
        <f>C20*D19</f>
        <v>0</v>
      </c>
      <c r="F20" s="131"/>
      <c r="G20" s="674"/>
      <c r="H20" s="273">
        <f>ROUNDUP(F20*G19,0)</f>
        <v>0</v>
      </c>
      <c r="I20" s="131"/>
      <c r="J20" s="677"/>
      <c r="K20" s="273">
        <f>ROUNDUP(I20*J19,0)</f>
        <v>0</v>
      </c>
      <c r="L20" s="131"/>
      <c r="M20" s="677"/>
      <c r="N20" s="273">
        <f>ROUNDUP(L20*M19,0)</f>
        <v>0</v>
      </c>
      <c r="O20" s="131"/>
      <c r="P20" s="677"/>
      <c r="Q20" s="273">
        <f>ROUNDUP(O20*P19,0)</f>
        <v>0</v>
      </c>
      <c r="R20" s="131"/>
      <c r="S20" s="677"/>
      <c r="T20" s="273">
        <f>ROUNDUP(R20*S19,0)</f>
        <v>0</v>
      </c>
      <c r="U20" s="133"/>
      <c r="V20" s="132"/>
      <c r="W20" s="273" t="str">
        <f t="shared" si="0"/>
        <v/>
      </c>
      <c r="X20" s="292">
        <f t="shared" si="1"/>
        <v>0</v>
      </c>
      <c r="Y20" s="295">
        <f t="shared" si="2"/>
        <v>0</v>
      </c>
      <c r="AA20" s="251"/>
    </row>
    <row r="21" spans="1:27" ht="18.399999999999999" customHeight="1" x14ac:dyDescent="0.25">
      <c r="A21" s="651"/>
      <c r="B21" s="262" t="s">
        <v>71</v>
      </c>
      <c r="C21" s="134"/>
      <c r="D21" s="680"/>
      <c r="E21" s="290">
        <f>C21*D19</f>
        <v>0</v>
      </c>
      <c r="F21" s="134"/>
      <c r="G21" s="682"/>
      <c r="H21" s="290">
        <f>ROUNDUP(F21*G19,0)</f>
        <v>0</v>
      </c>
      <c r="I21" s="134"/>
      <c r="J21" s="684"/>
      <c r="K21" s="290">
        <f>ROUNDUP(I21*J19,0)</f>
        <v>0</v>
      </c>
      <c r="L21" s="134"/>
      <c r="M21" s="684"/>
      <c r="N21" s="290">
        <f>ROUNDUP(L21*M19,0)</f>
        <v>0</v>
      </c>
      <c r="O21" s="134"/>
      <c r="P21" s="684"/>
      <c r="Q21" s="290">
        <f>ROUNDUP(O21*P19,0)</f>
        <v>0</v>
      </c>
      <c r="R21" s="134"/>
      <c r="S21" s="684"/>
      <c r="T21" s="290">
        <f>ROUNDUP(R21*S19,0)</f>
        <v>0</v>
      </c>
      <c r="U21" s="136"/>
      <c r="V21" s="135"/>
      <c r="W21" s="290" t="str">
        <f t="shared" si="0"/>
        <v/>
      </c>
      <c r="X21" s="278">
        <f t="shared" si="1"/>
        <v>0</v>
      </c>
      <c r="Y21" s="279">
        <f t="shared" si="2"/>
        <v>0</v>
      </c>
      <c r="AA21" s="251"/>
    </row>
    <row r="22" spans="1:27" ht="18.399999999999999" customHeight="1" x14ac:dyDescent="0.25">
      <c r="A22" s="650" t="s">
        <v>28</v>
      </c>
      <c r="B22" s="261" t="s">
        <v>69</v>
      </c>
      <c r="C22" s="123"/>
      <c r="D22" s="670">
        <v>1</v>
      </c>
      <c r="E22" s="270">
        <f>C22*D22</f>
        <v>0</v>
      </c>
      <c r="F22" s="123"/>
      <c r="G22" s="673">
        <v>0.83333333333333337</v>
      </c>
      <c r="H22" s="270">
        <f>ROUNDUP(F22*G22,0)</f>
        <v>0</v>
      </c>
      <c r="I22" s="123"/>
      <c r="J22" s="676">
        <v>0.66666666666666663</v>
      </c>
      <c r="K22" s="270">
        <f>ROUNDUP(I22*J22,0)</f>
        <v>0</v>
      </c>
      <c r="L22" s="123"/>
      <c r="M22" s="676">
        <v>0.5</v>
      </c>
      <c r="N22" s="270">
        <f>ROUNDUP(L22*M22,0)</f>
        <v>0</v>
      </c>
      <c r="O22" s="123"/>
      <c r="P22" s="676">
        <v>0.33333333333333331</v>
      </c>
      <c r="Q22" s="270">
        <f>ROUNDUP(O22*P22,0)</f>
        <v>0</v>
      </c>
      <c r="R22" s="123"/>
      <c r="S22" s="676">
        <v>0.16666666666666666</v>
      </c>
      <c r="T22" s="270">
        <f>ROUNDUP(R22*S22,0)</f>
        <v>0</v>
      </c>
      <c r="U22" s="129"/>
      <c r="V22" s="124"/>
      <c r="W22" s="270" t="str">
        <f t="shared" si="0"/>
        <v/>
      </c>
      <c r="X22" s="291">
        <f t="shared" si="1"/>
        <v>0</v>
      </c>
      <c r="Y22" s="280">
        <f t="shared" si="2"/>
        <v>0</v>
      </c>
      <c r="AA22" s="251"/>
    </row>
    <row r="23" spans="1:27" ht="18.399999999999999" customHeight="1" x14ac:dyDescent="0.25">
      <c r="A23" s="669"/>
      <c r="B23" s="286" t="s">
        <v>70</v>
      </c>
      <c r="C23" s="131"/>
      <c r="D23" s="671"/>
      <c r="E23" s="273">
        <f>C23*D22</f>
        <v>0</v>
      </c>
      <c r="F23" s="131"/>
      <c r="G23" s="674"/>
      <c r="H23" s="273">
        <f>ROUNDUP(F23*G22,0)</f>
        <v>0</v>
      </c>
      <c r="I23" s="131"/>
      <c r="J23" s="677"/>
      <c r="K23" s="273">
        <f>ROUNDUP(I23*J22,0)</f>
        <v>0</v>
      </c>
      <c r="L23" s="131"/>
      <c r="M23" s="677"/>
      <c r="N23" s="273">
        <f>ROUNDUP(L23*M22,0)</f>
        <v>0</v>
      </c>
      <c r="O23" s="131"/>
      <c r="P23" s="677"/>
      <c r="Q23" s="273">
        <f>ROUNDUP(O23*P22,0)</f>
        <v>0</v>
      </c>
      <c r="R23" s="131"/>
      <c r="S23" s="677"/>
      <c r="T23" s="273">
        <f>ROUNDUP(R23*S22,0)</f>
        <v>0</v>
      </c>
      <c r="U23" s="133"/>
      <c r="V23" s="132"/>
      <c r="W23" s="273" t="str">
        <f t="shared" si="0"/>
        <v/>
      </c>
      <c r="X23" s="292">
        <f t="shared" si="1"/>
        <v>0</v>
      </c>
      <c r="Y23" s="295">
        <f t="shared" si="2"/>
        <v>0</v>
      </c>
      <c r="AA23" s="251"/>
    </row>
    <row r="24" spans="1:27" ht="18.399999999999999" customHeight="1" x14ac:dyDescent="0.25">
      <c r="A24" s="651"/>
      <c r="B24" s="262" t="s">
        <v>71</v>
      </c>
      <c r="C24" s="126"/>
      <c r="D24" s="672"/>
      <c r="E24" s="271">
        <f>C24*D22</f>
        <v>0</v>
      </c>
      <c r="F24" s="126"/>
      <c r="G24" s="675"/>
      <c r="H24" s="271">
        <f>ROUNDUP(F24*G22,0)</f>
        <v>0</v>
      </c>
      <c r="I24" s="126"/>
      <c r="J24" s="678"/>
      <c r="K24" s="271">
        <f>ROUNDUP(I24*J22,0)</f>
        <v>0</v>
      </c>
      <c r="L24" s="126"/>
      <c r="M24" s="678"/>
      <c r="N24" s="271">
        <f>ROUNDUP(L24*M22,0)</f>
        <v>0</v>
      </c>
      <c r="O24" s="126"/>
      <c r="P24" s="678"/>
      <c r="Q24" s="271">
        <f>ROUNDUP(O24*P22,0)</f>
        <v>0</v>
      </c>
      <c r="R24" s="126"/>
      <c r="S24" s="678"/>
      <c r="T24" s="271">
        <f>ROUNDUP(R24*S22,0)</f>
        <v>0</v>
      </c>
      <c r="U24" s="128"/>
      <c r="V24" s="127"/>
      <c r="W24" s="271" t="str">
        <f t="shared" si="0"/>
        <v/>
      </c>
      <c r="X24" s="278">
        <f t="shared" si="1"/>
        <v>0</v>
      </c>
      <c r="Y24" s="279">
        <f t="shared" si="2"/>
        <v>0</v>
      </c>
      <c r="AA24" s="251"/>
    </row>
    <row r="25" spans="1:27" ht="18.399999999999999" customHeight="1" x14ac:dyDescent="0.25">
      <c r="A25" s="650" t="s">
        <v>88</v>
      </c>
      <c r="B25" s="261" t="s">
        <v>69</v>
      </c>
      <c r="C25" s="137"/>
      <c r="D25" s="679">
        <v>1</v>
      </c>
      <c r="E25" s="274">
        <f>C25*D25</f>
        <v>0</v>
      </c>
      <c r="F25" s="137"/>
      <c r="G25" s="681">
        <v>0.83333333333333337</v>
      </c>
      <c r="H25" s="274">
        <f>ROUNDUP(F25*G25,0)</f>
        <v>0</v>
      </c>
      <c r="I25" s="137"/>
      <c r="J25" s="683">
        <v>0.66666666666666663</v>
      </c>
      <c r="K25" s="274">
        <f>ROUNDUP(I25*J25,0)</f>
        <v>0</v>
      </c>
      <c r="L25" s="137"/>
      <c r="M25" s="683">
        <v>0.5</v>
      </c>
      <c r="N25" s="274">
        <f>ROUNDUP(L25*M25,0)</f>
        <v>0</v>
      </c>
      <c r="O25" s="137"/>
      <c r="P25" s="683">
        <v>0.33333333333333331</v>
      </c>
      <c r="Q25" s="274">
        <f>ROUNDUP(O25*P25,0)</f>
        <v>0</v>
      </c>
      <c r="R25" s="137"/>
      <c r="S25" s="683">
        <v>0.16666666666666666</v>
      </c>
      <c r="T25" s="274">
        <f>ROUNDUP(R25*S25,0)</f>
        <v>0</v>
      </c>
      <c r="U25" s="139"/>
      <c r="V25" s="138"/>
      <c r="W25" s="274" t="str">
        <f t="shared" si="0"/>
        <v/>
      </c>
      <c r="X25" s="291">
        <f t="shared" si="1"/>
        <v>0</v>
      </c>
      <c r="Y25" s="280">
        <f t="shared" si="2"/>
        <v>0</v>
      </c>
      <c r="AA25" s="251"/>
    </row>
    <row r="26" spans="1:27" ht="18.399999999999999" customHeight="1" x14ac:dyDescent="0.25">
      <c r="A26" s="669"/>
      <c r="B26" s="286" t="s">
        <v>70</v>
      </c>
      <c r="C26" s="131"/>
      <c r="D26" s="671"/>
      <c r="E26" s="273">
        <f>C26*D25</f>
        <v>0</v>
      </c>
      <c r="F26" s="131"/>
      <c r="G26" s="674"/>
      <c r="H26" s="273">
        <f>ROUNDUP(F26*G25,0)</f>
        <v>0</v>
      </c>
      <c r="I26" s="131"/>
      <c r="J26" s="677"/>
      <c r="K26" s="273">
        <f>ROUNDUP(I26*J25,0)</f>
        <v>0</v>
      </c>
      <c r="L26" s="131"/>
      <c r="M26" s="677"/>
      <c r="N26" s="273">
        <f>ROUNDUP(L26*M25,0)</f>
        <v>0</v>
      </c>
      <c r="O26" s="131"/>
      <c r="P26" s="677"/>
      <c r="Q26" s="273">
        <f>ROUNDUP(O26*P25,0)</f>
        <v>0</v>
      </c>
      <c r="R26" s="131"/>
      <c r="S26" s="677"/>
      <c r="T26" s="273">
        <f>ROUNDUP(R26*S25,0)</f>
        <v>0</v>
      </c>
      <c r="U26" s="133"/>
      <c r="V26" s="132"/>
      <c r="W26" s="273" t="str">
        <f t="shared" si="0"/>
        <v/>
      </c>
      <c r="X26" s="292">
        <f t="shared" si="1"/>
        <v>0</v>
      </c>
      <c r="Y26" s="295">
        <f t="shared" si="2"/>
        <v>0</v>
      </c>
      <c r="AA26" s="251"/>
    </row>
    <row r="27" spans="1:27" ht="18.399999999999999" customHeight="1" x14ac:dyDescent="0.25">
      <c r="A27" s="651"/>
      <c r="B27" s="262" t="s">
        <v>71</v>
      </c>
      <c r="C27" s="134"/>
      <c r="D27" s="680"/>
      <c r="E27" s="290">
        <f>C27*D25</f>
        <v>0</v>
      </c>
      <c r="F27" s="134"/>
      <c r="G27" s="682"/>
      <c r="H27" s="290">
        <f>ROUNDUP(F27*G25,0)</f>
        <v>0</v>
      </c>
      <c r="I27" s="134"/>
      <c r="J27" s="684"/>
      <c r="K27" s="290">
        <f>ROUNDUP(I27*J25,0)</f>
        <v>0</v>
      </c>
      <c r="L27" s="134"/>
      <c r="M27" s="684"/>
      <c r="N27" s="290">
        <f>ROUNDUP(L27*M25,0)</f>
        <v>0</v>
      </c>
      <c r="O27" s="134"/>
      <c r="P27" s="684"/>
      <c r="Q27" s="290">
        <f>ROUNDUP(O27*P25,0)</f>
        <v>0</v>
      </c>
      <c r="R27" s="134"/>
      <c r="S27" s="684"/>
      <c r="T27" s="290">
        <f>ROUNDUP(R27*S25,0)</f>
        <v>0</v>
      </c>
      <c r="U27" s="136"/>
      <c r="V27" s="135"/>
      <c r="W27" s="290" t="str">
        <f t="shared" si="0"/>
        <v/>
      </c>
      <c r="X27" s="278">
        <f t="shared" si="1"/>
        <v>0</v>
      </c>
      <c r="Y27" s="279">
        <f t="shared" si="2"/>
        <v>0</v>
      </c>
      <c r="AA27" s="251"/>
    </row>
    <row r="28" spans="1:27" ht="18.399999999999999" customHeight="1" x14ac:dyDescent="0.25">
      <c r="A28" s="650" t="s">
        <v>89</v>
      </c>
      <c r="B28" s="261" t="s">
        <v>69</v>
      </c>
      <c r="C28" s="123"/>
      <c r="D28" s="670">
        <v>1</v>
      </c>
      <c r="E28" s="270">
        <f>C28*D28</f>
        <v>0</v>
      </c>
      <c r="F28" s="123"/>
      <c r="G28" s="673">
        <v>0.83333333333333337</v>
      </c>
      <c r="H28" s="270">
        <f>ROUNDUP(F28*G28,0)</f>
        <v>0</v>
      </c>
      <c r="I28" s="123"/>
      <c r="J28" s="676">
        <v>0.66666666666666663</v>
      </c>
      <c r="K28" s="270">
        <f>ROUNDUP(I28*J28,0)</f>
        <v>0</v>
      </c>
      <c r="L28" s="123"/>
      <c r="M28" s="676">
        <v>0.5</v>
      </c>
      <c r="N28" s="270">
        <f>ROUNDUP(L28*M28,0)</f>
        <v>0</v>
      </c>
      <c r="O28" s="123"/>
      <c r="P28" s="676">
        <v>0.33333333333333331</v>
      </c>
      <c r="Q28" s="270">
        <f>ROUNDUP(O28*P28,0)</f>
        <v>0</v>
      </c>
      <c r="R28" s="123"/>
      <c r="S28" s="676">
        <v>0.16666666666666666</v>
      </c>
      <c r="T28" s="270">
        <f>ROUNDUP(R28*S28,0)</f>
        <v>0</v>
      </c>
      <c r="U28" s="129"/>
      <c r="V28" s="124"/>
      <c r="W28" s="270" t="str">
        <f t="shared" si="0"/>
        <v/>
      </c>
      <c r="X28" s="291">
        <f t="shared" si="1"/>
        <v>0</v>
      </c>
      <c r="Y28" s="280">
        <f t="shared" si="2"/>
        <v>0</v>
      </c>
      <c r="AA28" s="251"/>
    </row>
    <row r="29" spans="1:27" ht="18.399999999999999" customHeight="1" x14ac:dyDescent="0.25">
      <c r="A29" s="669"/>
      <c r="B29" s="286" t="s">
        <v>70</v>
      </c>
      <c r="C29" s="131"/>
      <c r="D29" s="671"/>
      <c r="E29" s="273">
        <f>C29*D28</f>
        <v>0</v>
      </c>
      <c r="F29" s="131"/>
      <c r="G29" s="674"/>
      <c r="H29" s="273">
        <f>ROUNDUP(F29*G28,0)</f>
        <v>0</v>
      </c>
      <c r="I29" s="131"/>
      <c r="J29" s="677"/>
      <c r="K29" s="273">
        <f>ROUNDUP(I29*J28,0)</f>
        <v>0</v>
      </c>
      <c r="L29" s="131"/>
      <c r="M29" s="677"/>
      <c r="N29" s="273">
        <f>ROUNDUP(L29*M28,0)</f>
        <v>0</v>
      </c>
      <c r="O29" s="131"/>
      <c r="P29" s="677"/>
      <c r="Q29" s="273">
        <f>ROUNDUP(O29*P28,0)</f>
        <v>0</v>
      </c>
      <c r="R29" s="131"/>
      <c r="S29" s="677"/>
      <c r="T29" s="273">
        <f>ROUNDUP(R29*S28,0)</f>
        <v>0</v>
      </c>
      <c r="U29" s="133"/>
      <c r="V29" s="132"/>
      <c r="W29" s="273" t="str">
        <f t="shared" si="0"/>
        <v/>
      </c>
      <c r="X29" s="292">
        <f t="shared" si="1"/>
        <v>0</v>
      </c>
      <c r="Y29" s="295">
        <f t="shared" si="2"/>
        <v>0</v>
      </c>
      <c r="AA29" s="251"/>
    </row>
    <row r="30" spans="1:27" ht="18.399999999999999" customHeight="1" x14ac:dyDescent="0.25">
      <c r="A30" s="651"/>
      <c r="B30" s="262" t="s">
        <v>71</v>
      </c>
      <c r="C30" s="126"/>
      <c r="D30" s="672"/>
      <c r="E30" s="271">
        <f>C30*D28</f>
        <v>0</v>
      </c>
      <c r="F30" s="126"/>
      <c r="G30" s="675"/>
      <c r="H30" s="271">
        <f>ROUNDUP(F30*G28,0)</f>
        <v>0</v>
      </c>
      <c r="I30" s="126"/>
      <c r="J30" s="678"/>
      <c r="K30" s="271">
        <f>ROUNDUP(I30*J28,0)</f>
        <v>0</v>
      </c>
      <c r="L30" s="126"/>
      <c r="M30" s="678"/>
      <c r="N30" s="271">
        <f>ROUNDUP(L30*M28,0)</f>
        <v>0</v>
      </c>
      <c r="O30" s="126"/>
      <c r="P30" s="678"/>
      <c r="Q30" s="271">
        <f>ROUNDUP(O30*P28,0)</f>
        <v>0</v>
      </c>
      <c r="R30" s="126"/>
      <c r="S30" s="678"/>
      <c r="T30" s="271">
        <f>ROUNDUP(R30*S28,0)</f>
        <v>0</v>
      </c>
      <c r="U30" s="128"/>
      <c r="V30" s="127"/>
      <c r="W30" s="271" t="str">
        <f t="shared" si="0"/>
        <v/>
      </c>
      <c r="X30" s="278">
        <f t="shared" si="1"/>
        <v>0</v>
      </c>
      <c r="Y30" s="279">
        <f t="shared" si="2"/>
        <v>0</v>
      </c>
      <c r="AA30" s="251"/>
    </row>
    <row r="31" spans="1:27" ht="18.399999999999999" customHeight="1" x14ac:dyDescent="0.25">
      <c r="A31" s="650" t="s">
        <v>90</v>
      </c>
      <c r="B31" s="261" t="s">
        <v>69</v>
      </c>
      <c r="C31" s="137"/>
      <c r="D31" s="679">
        <v>1</v>
      </c>
      <c r="E31" s="274">
        <f>C31*D31</f>
        <v>0</v>
      </c>
      <c r="F31" s="137"/>
      <c r="G31" s="681">
        <v>0.83333333333333337</v>
      </c>
      <c r="H31" s="274">
        <f>ROUNDUP(F31*G31,0)</f>
        <v>0</v>
      </c>
      <c r="I31" s="137"/>
      <c r="J31" s="683">
        <v>0.66666666666666663</v>
      </c>
      <c r="K31" s="274">
        <f>ROUNDUP(I31*J31,0)</f>
        <v>0</v>
      </c>
      <c r="L31" s="137"/>
      <c r="M31" s="683">
        <v>0.5</v>
      </c>
      <c r="N31" s="274">
        <f>ROUNDUP(L31*M31,0)</f>
        <v>0</v>
      </c>
      <c r="O31" s="137"/>
      <c r="P31" s="683">
        <v>0.33333333333333331</v>
      </c>
      <c r="Q31" s="274">
        <f>ROUNDUP(O31*P31,0)</f>
        <v>0</v>
      </c>
      <c r="R31" s="137"/>
      <c r="S31" s="683">
        <v>0.16666666666666666</v>
      </c>
      <c r="T31" s="274">
        <f>ROUNDUP(R31*S31,0)</f>
        <v>0</v>
      </c>
      <c r="U31" s="139"/>
      <c r="V31" s="138"/>
      <c r="W31" s="274" t="str">
        <f t="shared" si="0"/>
        <v/>
      </c>
      <c r="X31" s="291">
        <f t="shared" si="1"/>
        <v>0</v>
      </c>
      <c r="Y31" s="280">
        <f t="shared" si="2"/>
        <v>0</v>
      </c>
      <c r="AA31" s="251"/>
    </row>
    <row r="32" spans="1:27" ht="18.399999999999999" customHeight="1" x14ac:dyDescent="0.25">
      <c r="A32" s="669"/>
      <c r="B32" s="286" t="s">
        <v>70</v>
      </c>
      <c r="C32" s="131"/>
      <c r="D32" s="671"/>
      <c r="E32" s="273">
        <f>C32*D31</f>
        <v>0</v>
      </c>
      <c r="F32" s="131"/>
      <c r="G32" s="674"/>
      <c r="H32" s="273">
        <f>ROUNDUP(F32*G31,0)</f>
        <v>0</v>
      </c>
      <c r="I32" s="131"/>
      <c r="J32" s="677"/>
      <c r="K32" s="273">
        <f>ROUNDUP(I32*J31,0)</f>
        <v>0</v>
      </c>
      <c r="L32" s="131"/>
      <c r="M32" s="677"/>
      <c r="N32" s="273">
        <f>ROUNDUP(L32*M31,0)</f>
        <v>0</v>
      </c>
      <c r="O32" s="131"/>
      <c r="P32" s="677"/>
      <c r="Q32" s="273">
        <f>ROUNDUP(O32*P31,0)</f>
        <v>0</v>
      </c>
      <c r="R32" s="131"/>
      <c r="S32" s="677"/>
      <c r="T32" s="273">
        <f>ROUNDUP(R32*S31,0)</f>
        <v>0</v>
      </c>
      <c r="U32" s="133"/>
      <c r="V32" s="132"/>
      <c r="W32" s="273" t="str">
        <f t="shared" si="0"/>
        <v/>
      </c>
      <c r="X32" s="292">
        <f t="shared" si="1"/>
        <v>0</v>
      </c>
      <c r="Y32" s="295">
        <f t="shared" si="2"/>
        <v>0</v>
      </c>
      <c r="AA32" s="251"/>
    </row>
    <row r="33" spans="1:27" ht="18.399999999999999" customHeight="1" x14ac:dyDescent="0.25">
      <c r="A33" s="651"/>
      <c r="B33" s="262" t="s">
        <v>71</v>
      </c>
      <c r="C33" s="134"/>
      <c r="D33" s="680"/>
      <c r="E33" s="290">
        <f>C33*D31</f>
        <v>0</v>
      </c>
      <c r="F33" s="134"/>
      <c r="G33" s="682"/>
      <c r="H33" s="290">
        <f>ROUNDUP(F33*G31,0)</f>
        <v>0</v>
      </c>
      <c r="I33" s="134"/>
      <c r="J33" s="684"/>
      <c r="K33" s="290">
        <f>ROUNDUP(I33*J31,0)</f>
        <v>0</v>
      </c>
      <c r="L33" s="134"/>
      <c r="M33" s="684"/>
      <c r="N33" s="290">
        <f>ROUNDUP(L33*M31,0)</f>
        <v>0</v>
      </c>
      <c r="O33" s="134"/>
      <c r="P33" s="684"/>
      <c r="Q33" s="290">
        <f>ROUNDUP(O33*P31,0)</f>
        <v>0</v>
      </c>
      <c r="R33" s="134"/>
      <c r="S33" s="684"/>
      <c r="T33" s="290">
        <f>ROUNDUP(R33*S31,0)</f>
        <v>0</v>
      </c>
      <c r="U33" s="136"/>
      <c r="V33" s="135"/>
      <c r="W33" s="290" t="str">
        <f t="shared" si="0"/>
        <v/>
      </c>
      <c r="X33" s="278">
        <f t="shared" si="1"/>
        <v>0</v>
      </c>
      <c r="Y33" s="279">
        <f t="shared" si="2"/>
        <v>0</v>
      </c>
      <c r="AA33" s="251"/>
    </row>
    <row r="34" spans="1:27" ht="18.399999999999999" customHeight="1" x14ac:dyDescent="0.25">
      <c r="A34" s="650" t="s">
        <v>29</v>
      </c>
      <c r="B34" s="261" t="s">
        <v>69</v>
      </c>
      <c r="C34" s="123"/>
      <c r="D34" s="670">
        <v>1</v>
      </c>
      <c r="E34" s="270">
        <f>C34*D34</f>
        <v>0</v>
      </c>
      <c r="F34" s="123"/>
      <c r="G34" s="673">
        <v>0.83333333333333337</v>
      </c>
      <c r="H34" s="270">
        <f>ROUNDUP(F34*G34,0)</f>
        <v>0</v>
      </c>
      <c r="I34" s="123"/>
      <c r="J34" s="676">
        <v>0.66666666666666663</v>
      </c>
      <c r="K34" s="270">
        <f>ROUNDUP(I34*J34,0)</f>
        <v>0</v>
      </c>
      <c r="L34" s="123"/>
      <c r="M34" s="676">
        <v>0.5</v>
      </c>
      <c r="N34" s="270">
        <f>ROUNDUP(L34*M34,0)</f>
        <v>0</v>
      </c>
      <c r="O34" s="123"/>
      <c r="P34" s="676">
        <v>0.33333333333333331</v>
      </c>
      <c r="Q34" s="270">
        <f>ROUNDUP(O34*P34,0)</f>
        <v>0</v>
      </c>
      <c r="R34" s="123"/>
      <c r="S34" s="676">
        <v>0.16666666666666666</v>
      </c>
      <c r="T34" s="270">
        <f>ROUNDUP(R34*S34,0)</f>
        <v>0</v>
      </c>
      <c r="U34" s="129"/>
      <c r="V34" s="124"/>
      <c r="W34" s="270" t="str">
        <f t="shared" si="0"/>
        <v/>
      </c>
      <c r="X34" s="291">
        <f t="shared" si="1"/>
        <v>0</v>
      </c>
      <c r="Y34" s="280">
        <f t="shared" si="2"/>
        <v>0</v>
      </c>
      <c r="AA34" s="251"/>
    </row>
    <row r="35" spans="1:27" ht="18.399999999999999" customHeight="1" x14ac:dyDescent="0.25">
      <c r="A35" s="669"/>
      <c r="B35" s="286" t="s">
        <v>70</v>
      </c>
      <c r="C35" s="131"/>
      <c r="D35" s="671"/>
      <c r="E35" s="273">
        <f>C35*D34</f>
        <v>0</v>
      </c>
      <c r="F35" s="131"/>
      <c r="G35" s="674"/>
      <c r="H35" s="273">
        <f>ROUNDUP(F35*G34,0)</f>
        <v>0</v>
      </c>
      <c r="I35" s="131"/>
      <c r="J35" s="677"/>
      <c r="K35" s="273">
        <f>ROUNDUP(I35*J34,0)</f>
        <v>0</v>
      </c>
      <c r="L35" s="131"/>
      <c r="M35" s="677"/>
      <c r="N35" s="273">
        <f>ROUNDUP(L35*M34,0)</f>
        <v>0</v>
      </c>
      <c r="O35" s="131"/>
      <c r="P35" s="677"/>
      <c r="Q35" s="273">
        <f>ROUNDUP(O35*P34,0)</f>
        <v>0</v>
      </c>
      <c r="R35" s="131"/>
      <c r="S35" s="677"/>
      <c r="T35" s="273">
        <f>ROUNDUP(R35*S34,0)</f>
        <v>0</v>
      </c>
      <c r="U35" s="133"/>
      <c r="V35" s="132"/>
      <c r="W35" s="273" t="str">
        <f t="shared" si="0"/>
        <v/>
      </c>
      <c r="X35" s="292">
        <f t="shared" si="1"/>
        <v>0</v>
      </c>
      <c r="Y35" s="295">
        <f t="shared" si="2"/>
        <v>0</v>
      </c>
      <c r="AA35" s="251"/>
    </row>
    <row r="36" spans="1:27" ht="18.399999999999999" customHeight="1" x14ac:dyDescent="0.25">
      <c r="A36" s="651"/>
      <c r="B36" s="262" t="s">
        <v>71</v>
      </c>
      <c r="C36" s="126"/>
      <c r="D36" s="672"/>
      <c r="E36" s="271">
        <f>C36*D34</f>
        <v>0</v>
      </c>
      <c r="F36" s="126"/>
      <c r="G36" s="675"/>
      <c r="H36" s="271">
        <f>ROUNDUP(F36*G34,0)</f>
        <v>0</v>
      </c>
      <c r="I36" s="126"/>
      <c r="J36" s="678"/>
      <c r="K36" s="271">
        <f>ROUNDUP(I36*J34,0)</f>
        <v>0</v>
      </c>
      <c r="L36" s="126"/>
      <c r="M36" s="678"/>
      <c r="N36" s="271">
        <f>ROUNDUP(L36*M34,0)</f>
        <v>0</v>
      </c>
      <c r="O36" s="126"/>
      <c r="P36" s="678"/>
      <c r="Q36" s="271">
        <f>ROUNDUP(O36*P34,0)</f>
        <v>0</v>
      </c>
      <c r="R36" s="126"/>
      <c r="S36" s="678"/>
      <c r="T36" s="271">
        <f>ROUNDUP(R36*S34,0)</f>
        <v>0</v>
      </c>
      <c r="U36" s="128"/>
      <c r="V36" s="127"/>
      <c r="W36" s="271" t="str">
        <f t="shared" si="0"/>
        <v/>
      </c>
      <c r="X36" s="278">
        <f t="shared" si="1"/>
        <v>0</v>
      </c>
      <c r="Y36" s="279">
        <f t="shared" si="2"/>
        <v>0</v>
      </c>
      <c r="AA36" s="251"/>
    </row>
    <row r="37" spans="1:27" ht="18.399999999999999" customHeight="1" x14ac:dyDescent="0.25">
      <c r="A37" s="650" t="s">
        <v>30</v>
      </c>
      <c r="B37" s="261" t="s">
        <v>69</v>
      </c>
      <c r="C37" s="137"/>
      <c r="D37" s="679">
        <v>1</v>
      </c>
      <c r="E37" s="274">
        <f>C37*D37</f>
        <v>0</v>
      </c>
      <c r="F37" s="137"/>
      <c r="G37" s="681">
        <v>0.83333333333333337</v>
      </c>
      <c r="H37" s="274">
        <f>ROUNDUP(F37*G37,0)</f>
        <v>0</v>
      </c>
      <c r="I37" s="137"/>
      <c r="J37" s="683">
        <v>0.66666666666666663</v>
      </c>
      <c r="K37" s="274">
        <f>ROUNDUP(I37*J37,0)</f>
        <v>0</v>
      </c>
      <c r="L37" s="137"/>
      <c r="M37" s="683">
        <v>0.5</v>
      </c>
      <c r="N37" s="274">
        <f>ROUNDUP(L37*M37,0)</f>
        <v>0</v>
      </c>
      <c r="O37" s="137"/>
      <c r="P37" s="683">
        <v>0.33333333333333331</v>
      </c>
      <c r="Q37" s="274">
        <f>ROUNDUP(O37*P37,0)</f>
        <v>0</v>
      </c>
      <c r="R37" s="137"/>
      <c r="S37" s="683">
        <v>0.16666666666666666</v>
      </c>
      <c r="T37" s="274">
        <f>ROUNDUP(R37*S37,0)</f>
        <v>0</v>
      </c>
      <c r="U37" s="139"/>
      <c r="V37" s="138"/>
      <c r="W37" s="274" t="str">
        <f t="shared" si="0"/>
        <v/>
      </c>
      <c r="X37" s="291">
        <f t="shared" si="1"/>
        <v>0</v>
      </c>
      <c r="Y37" s="280">
        <f t="shared" si="2"/>
        <v>0</v>
      </c>
      <c r="AA37" s="251"/>
    </row>
    <row r="38" spans="1:27" ht="18.399999999999999" customHeight="1" x14ac:dyDescent="0.25">
      <c r="A38" s="669"/>
      <c r="B38" s="286" t="s">
        <v>70</v>
      </c>
      <c r="C38" s="131"/>
      <c r="D38" s="671"/>
      <c r="E38" s="273">
        <f>C38*D37</f>
        <v>0</v>
      </c>
      <c r="F38" s="131"/>
      <c r="G38" s="674"/>
      <c r="H38" s="273">
        <f>ROUNDUP(F38*G37,0)</f>
        <v>0</v>
      </c>
      <c r="I38" s="131"/>
      <c r="J38" s="677"/>
      <c r="K38" s="273">
        <f>ROUNDUP(I38*J37,0)</f>
        <v>0</v>
      </c>
      <c r="L38" s="131"/>
      <c r="M38" s="677"/>
      <c r="N38" s="273">
        <f>ROUNDUP(L38*M37,0)</f>
        <v>0</v>
      </c>
      <c r="O38" s="131"/>
      <c r="P38" s="677"/>
      <c r="Q38" s="273">
        <f>ROUNDUP(O38*P37,0)</f>
        <v>0</v>
      </c>
      <c r="R38" s="131"/>
      <c r="S38" s="677"/>
      <c r="T38" s="273">
        <f>ROUNDUP(R38*S37,0)</f>
        <v>0</v>
      </c>
      <c r="U38" s="133"/>
      <c r="V38" s="132"/>
      <c r="W38" s="273" t="str">
        <f t="shared" si="0"/>
        <v/>
      </c>
      <c r="X38" s="292">
        <f t="shared" si="1"/>
        <v>0</v>
      </c>
      <c r="Y38" s="295">
        <f t="shared" si="2"/>
        <v>0</v>
      </c>
      <c r="AA38" s="251"/>
    </row>
    <row r="39" spans="1:27" ht="18.399999999999999" customHeight="1" x14ac:dyDescent="0.25">
      <c r="A39" s="651"/>
      <c r="B39" s="262" t="s">
        <v>71</v>
      </c>
      <c r="C39" s="134"/>
      <c r="D39" s="680"/>
      <c r="E39" s="290">
        <f>C39*D37</f>
        <v>0</v>
      </c>
      <c r="F39" s="134"/>
      <c r="G39" s="682"/>
      <c r="H39" s="290">
        <f>ROUNDUP(F39*G37,0)</f>
        <v>0</v>
      </c>
      <c r="I39" s="134"/>
      <c r="J39" s="684"/>
      <c r="K39" s="290">
        <f>ROUNDUP(I39*J37,0)</f>
        <v>0</v>
      </c>
      <c r="L39" s="134"/>
      <c r="M39" s="684"/>
      <c r="N39" s="290">
        <f>ROUNDUP(L39*M37,0)</f>
        <v>0</v>
      </c>
      <c r="O39" s="134"/>
      <c r="P39" s="684"/>
      <c r="Q39" s="290">
        <f>ROUNDUP(O39*P37,0)</f>
        <v>0</v>
      </c>
      <c r="R39" s="134"/>
      <c r="S39" s="684"/>
      <c r="T39" s="290">
        <f>ROUNDUP(R39*S37,0)</f>
        <v>0</v>
      </c>
      <c r="U39" s="136"/>
      <c r="V39" s="135"/>
      <c r="W39" s="290" t="str">
        <f t="shared" si="0"/>
        <v/>
      </c>
      <c r="X39" s="278">
        <f t="shared" si="1"/>
        <v>0</v>
      </c>
      <c r="Y39" s="279">
        <f t="shared" si="2"/>
        <v>0</v>
      </c>
      <c r="AA39" s="251"/>
    </row>
    <row r="40" spans="1:27" ht="18.399999999999999" customHeight="1" x14ac:dyDescent="0.25">
      <c r="A40" s="650" t="s">
        <v>31</v>
      </c>
      <c r="B40" s="261" t="s">
        <v>69</v>
      </c>
      <c r="C40" s="123"/>
      <c r="D40" s="670">
        <v>1</v>
      </c>
      <c r="E40" s="270">
        <f>C40*D40</f>
        <v>0</v>
      </c>
      <c r="F40" s="123"/>
      <c r="G40" s="673">
        <v>0.83333333333333337</v>
      </c>
      <c r="H40" s="270">
        <f>ROUNDUP(F40*G40,0)</f>
        <v>0</v>
      </c>
      <c r="I40" s="123"/>
      <c r="J40" s="676">
        <v>0.66666666666666663</v>
      </c>
      <c r="K40" s="270">
        <f>ROUNDUP(I40*J40,0)</f>
        <v>0</v>
      </c>
      <c r="L40" s="123"/>
      <c r="M40" s="676">
        <v>0.5</v>
      </c>
      <c r="N40" s="270">
        <f>ROUNDUP(L40*M40,0)</f>
        <v>0</v>
      </c>
      <c r="O40" s="123"/>
      <c r="P40" s="676">
        <v>0.33333333333333331</v>
      </c>
      <c r="Q40" s="270">
        <f>ROUNDUP(O40*P40,0)</f>
        <v>0</v>
      </c>
      <c r="R40" s="123"/>
      <c r="S40" s="676">
        <v>0.16666666666666666</v>
      </c>
      <c r="T40" s="270">
        <f>ROUNDUP(R40*S40,0)</f>
        <v>0</v>
      </c>
      <c r="U40" s="129"/>
      <c r="V40" s="124"/>
      <c r="W40" s="270" t="str">
        <f t="shared" si="0"/>
        <v/>
      </c>
      <c r="X40" s="291">
        <f t="shared" si="1"/>
        <v>0</v>
      </c>
      <c r="Y40" s="280">
        <f t="shared" si="2"/>
        <v>0</v>
      </c>
      <c r="AA40" s="251"/>
    </row>
    <row r="41" spans="1:27" ht="18.399999999999999" customHeight="1" x14ac:dyDescent="0.25">
      <c r="A41" s="669"/>
      <c r="B41" s="286" t="s">
        <v>70</v>
      </c>
      <c r="C41" s="131"/>
      <c r="D41" s="671"/>
      <c r="E41" s="273">
        <f>C41*D40</f>
        <v>0</v>
      </c>
      <c r="F41" s="131"/>
      <c r="G41" s="674"/>
      <c r="H41" s="273">
        <f>ROUNDUP(F41*G40,0)</f>
        <v>0</v>
      </c>
      <c r="I41" s="131"/>
      <c r="J41" s="677"/>
      <c r="K41" s="273">
        <f>ROUNDUP(I41*J40,0)</f>
        <v>0</v>
      </c>
      <c r="L41" s="131"/>
      <c r="M41" s="677"/>
      <c r="N41" s="273">
        <f>ROUNDUP(L41*M40,0)</f>
        <v>0</v>
      </c>
      <c r="O41" s="131"/>
      <c r="P41" s="677"/>
      <c r="Q41" s="273">
        <f>ROUNDUP(O41*P40,0)</f>
        <v>0</v>
      </c>
      <c r="R41" s="131"/>
      <c r="S41" s="677"/>
      <c r="T41" s="273">
        <f>ROUNDUP(R41*S40,0)</f>
        <v>0</v>
      </c>
      <c r="U41" s="133"/>
      <c r="V41" s="132"/>
      <c r="W41" s="273" t="str">
        <f t="shared" si="0"/>
        <v/>
      </c>
      <c r="X41" s="292">
        <f t="shared" si="1"/>
        <v>0</v>
      </c>
      <c r="Y41" s="295">
        <f t="shared" si="2"/>
        <v>0</v>
      </c>
      <c r="AA41" s="251"/>
    </row>
    <row r="42" spans="1:27" ht="18.399999999999999" customHeight="1" x14ac:dyDescent="0.25">
      <c r="A42" s="651"/>
      <c r="B42" s="262" t="s">
        <v>71</v>
      </c>
      <c r="C42" s="126"/>
      <c r="D42" s="672"/>
      <c r="E42" s="271">
        <f>C42*D40</f>
        <v>0</v>
      </c>
      <c r="F42" s="126"/>
      <c r="G42" s="675"/>
      <c r="H42" s="271">
        <f>ROUNDUP(F42*G40,0)</f>
        <v>0</v>
      </c>
      <c r="I42" s="126"/>
      <c r="J42" s="678"/>
      <c r="K42" s="271">
        <f>ROUNDUP(I42*J40,0)</f>
        <v>0</v>
      </c>
      <c r="L42" s="126"/>
      <c r="M42" s="678"/>
      <c r="N42" s="271">
        <f>ROUNDUP(L42*M40,0)</f>
        <v>0</v>
      </c>
      <c r="O42" s="126"/>
      <c r="P42" s="678"/>
      <c r="Q42" s="271">
        <f>ROUNDUP(O42*P40,0)</f>
        <v>0</v>
      </c>
      <c r="R42" s="126"/>
      <c r="S42" s="678"/>
      <c r="T42" s="271">
        <f>ROUNDUP(R42*S40,0)</f>
        <v>0</v>
      </c>
      <c r="U42" s="128"/>
      <c r="V42" s="127"/>
      <c r="W42" s="271" t="str">
        <f t="shared" si="0"/>
        <v/>
      </c>
      <c r="X42" s="278">
        <f t="shared" si="1"/>
        <v>0</v>
      </c>
      <c r="Y42" s="279">
        <f>SUM(E42,H42,K42,N42,Q42,T42,W42)</f>
        <v>0</v>
      </c>
      <c r="AA42" s="251"/>
    </row>
    <row r="43" spans="1:27" ht="18.850000000000001" customHeight="1" x14ac:dyDescent="0.25">
      <c r="A43" s="685" t="s">
        <v>3</v>
      </c>
      <c r="B43" s="261" t="s">
        <v>69</v>
      </c>
      <c r="C43" s="274">
        <f>SUM(C7,C10,C13,C16,C19,C22,C25,C28,C31,C34,C37,C40)</f>
        <v>0</v>
      </c>
      <c r="D43" s="666"/>
      <c r="E43" s="274">
        <f>SUM(E7,E10,E13,E16,E19,E22,E25,E28,E31,E34,E37,E40)</f>
        <v>0</v>
      </c>
      <c r="F43" s="274">
        <f t="shared" ref="F43:F45" si="3">SUM(F7,F10,F13,F16,F19,F22,F25,F28,F31,F34,F37,F40)</f>
        <v>0</v>
      </c>
      <c r="G43" s="666"/>
      <c r="H43" s="274">
        <f t="shared" ref="H43:I45" si="4">SUM(H7,H10,H13,H16,H19,H22,H25,H28,H31,H34,H37,H40)</f>
        <v>0</v>
      </c>
      <c r="I43" s="274">
        <f t="shared" si="4"/>
        <v>0</v>
      </c>
      <c r="J43" s="666"/>
      <c r="K43" s="274">
        <f t="shared" ref="K43:L45" si="5">SUM(K7,K10,K13,K16,K19,K22,K25,K28,K31,K34,K37,K40)</f>
        <v>0</v>
      </c>
      <c r="L43" s="274">
        <f t="shared" si="5"/>
        <v>0</v>
      </c>
      <c r="M43" s="666"/>
      <c r="N43" s="274">
        <f t="shared" ref="N43:O45" si="6">SUM(N7,N10,N13,N16,N19,N22,N25,N28,N31,N34,N37,N40)</f>
        <v>0</v>
      </c>
      <c r="O43" s="274">
        <f t="shared" si="6"/>
        <v>0</v>
      </c>
      <c r="P43" s="666"/>
      <c r="Q43" s="274">
        <f t="shared" ref="Q43:R45" si="7">SUM(Q7,Q10,Q13,Q16,Q19,Q22,Q25,Q28,Q31,Q34,Q37,Q40)</f>
        <v>0</v>
      </c>
      <c r="R43" s="274">
        <f t="shared" si="7"/>
        <v>0</v>
      </c>
      <c r="S43" s="666"/>
      <c r="T43" s="274">
        <f t="shared" ref="T43:Y45" si="8">SUM(T7,T10,T13,T16,T19,T22,T25,T28,T31,T34,T37,T40)</f>
        <v>0</v>
      </c>
      <c r="U43" s="274">
        <f>SUM(U7,U10,U13,U16,U19,U22,U25,U28,U31,U34,U37,U40)</f>
        <v>0</v>
      </c>
      <c r="V43" s="274">
        <f t="shared" si="8"/>
        <v>0</v>
      </c>
      <c r="W43" s="274">
        <f t="shared" si="8"/>
        <v>0</v>
      </c>
      <c r="X43" s="294">
        <f>SUM(X7,X10,X13,X16,X19,X22,X25,X28,X31,X34,X37,X40)</f>
        <v>0</v>
      </c>
      <c r="Y43" s="297">
        <f>SUM(Y7,Y10,Y13,Y16,Y19,Y22,Y25,Y28,Y31,Y34,Y37,Y40)</f>
        <v>0</v>
      </c>
      <c r="AA43" s="251"/>
    </row>
    <row r="44" spans="1:27" ht="18.850000000000001" customHeight="1" x14ac:dyDescent="0.25">
      <c r="A44" s="686"/>
      <c r="B44" s="286" t="s">
        <v>70</v>
      </c>
      <c r="C44" s="273">
        <f>SUM(C8,C11,C14,C17,C20,C23,C26,C29,C32,C35,C38,C41)</f>
        <v>0</v>
      </c>
      <c r="D44" s="667"/>
      <c r="E44" s="273">
        <f>SUM(E8,E11,E14,E17,E20,E23,E26,E29,E32,E35,E38,E41)</f>
        <v>0</v>
      </c>
      <c r="F44" s="273">
        <f t="shared" si="3"/>
        <v>0</v>
      </c>
      <c r="G44" s="667"/>
      <c r="H44" s="273">
        <f t="shared" si="4"/>
        <v>0</v>
      </c>
      <c r="I44" s="273">
        <f t="shared" si="4"/>
        <v>0</v>
      </c>
      <c r="J44" s="667"/>
      <c r="K44" s="273">
        <f t="shared" si="5"/>
        <v>0</v>
      </c>
      <c r="L44" s="273">
        <f t="shared" si="5"/>
        <v>0</v>
      </c>
      <c r="M44" s="667"/>
      <c r="N44" s="273">
        <f t="shared" si="6"/>
        <v>0</v>
      </c>
      <c r="O44" s="273">
        <f t="shared" si="6"/>
        <v>0</v>
      </c>
      <c r="P44" s="667"/>
      <c r="Q44" s="273">
        <f t="shared" si="7"/>
        <v>0</v>
      </c>
      <c r="R44" s="273">
        <f t="shared" si="7"/>
        <v>0</v>
      </c>
      <c r="S44" s="667"/>
      <c r="T44" s="273">
        <f t="shared" si="8"/>
        <v>0</v>
      </c>
      <c r="U44" s="273">
        <f t="shared" si="8"/>
        <v>0</v>
      </c>
      <c r="V44" s="273">
        <f t="shared" si="8"/>
        <v>0</v>
      </c>
      <c r="W44" s="273">
        <f t="shared" si="8"/>
        <v>0</v>
      </c>
      <c r="X44" s="298">
        <f>SUM(X8,X11,X14,X17,X20,X23,X26,X29,X32,X35,X38,X41)</f>
        <v>0</v>
      </c>
      <c r="Y44" s="295">
        <f t="shared" si="8"/>
        <v>0</v>
      </c>
      <c r="AA44" s="251"/>
    </row>
    <row r="45" spans="1:27" ht="18.850000000000001" customHeight="1" thickBot="1" x14ac:dyDescent="0.3">
      <c r="A45" s="687"/>
      <c r="B45" s="287" t="s">
        <v>71</v>
      </c>
      <c r="C45" s="289">
        <f>SUM(C9,C12,C15,C18,C21,C24,C27,C30,C33,C36,C39,C42)</f>
        <v>0</v>
      </c>
      <c r="D45" s="668"/>
      <c r="E45" s="289">
        <f t="shared" ref="E45" si="9">SUM(E9,E12,E15,E18,E21,E24,E27,E30,E33,E36,E39,E42)</f>
        <v>0</v>
      </c>
      <c r="F45" s="289">
        <f t="shared" si="3"/>
        <v>0</v>
      </c>
      <c r="G45" s="668"/>
      <c r="H45" s="289">
        <f t="shared" si="4"/>
        <v>0</v>
      </c>
      <c r="I45" s="289">
        <f t="shared" si="4"/>
        <v>0</v>
      </c>
      <c r="J45" s="668"/>
      <c r="K45" s="289">
        <f t="shared" si="5"/>
        <v>0</v>
      </c>
      <c r="L45" s="289">
        <f t="shared" si="5"/>
        <v>0</v>
      </c>
      <c r="M45" s="668"/>
      <c r="N45" s="289">
        <f t="shared" si="6"/>
        <v>0</v>
      </c>
      <c r="O45" s="289">
        <f t="shared" si="6"/>
        <v>0</v>
      </c>
      <c r="P45" s="668"/>
      <c r="Q45" s="289">
        <f t="shared" si="7"/>
        <v>0</v>
      </c>
      <c r="R45" s="289">
        <f t="shared" si="7"/>
        <v>0</v>
      </c>
      <c r="S45" s="668"/>
      <c r="T45" s="289">
        <f t="shared" si="8"/>
        <v>0</v>
      </c>
      <c r="U45" s="289">
        <f t="shared" si="8"/>
        <v>0</v>
      </c>
      <c r="V45" s="289">
        <f t="shared" si="8"/>
        <v>0</v>
      </c>
      <c r="W45" s="289">
        <f t="shared" si="8"/>
        <v>0</v>
      </c>
      <c r="X45" s="299">
        <f>SUM(X9,X12,X15,X18,X21,X24,X27,X30,X33,X36,X39,X42)</f>
        <v>0</v>
      </c>
      <c r="Y45" s="300">
        <f>SUM(Y9,Y12,Y15,Y18,Y21,Y24,Y27,Y30,Y33,Y36,Y39,Y42)</f>
        <v>0</v>
      </c>
      <c r="AA45" s="251"/>
    </row>
    <row r="46" spans="1:27" s="263" customFormat="1" ht="16.5" customHeight="1" x14ac:dyDescent="0.25">
      <c r="A46" s="242" t="s">
        <v>129</v>
      </c>
      <c r="B46" s="243"/>
      <c r="C46" s="244"/>
      <c r="D46" s="243"/>
      <c r="E46" s="243"/>
      <c r="F46" s="244"/>
      <c r="G46" s="243"/>
      <c r="H46" s="243"/>
      <c r="I46" s="244"/>
      <c r="J46" s="243"/>
      <c r="K46" s="243"/>
      <c r="L46" s="244"/>
      <c r="M46" s="243"/>
      <c r="N46" s="243"/>
      <c r="O46" s="244"/>
      <c r="P46" s="243"/>
      <c r="Q46" s="243"/>
      <c r="R46" s="244"/>
      <c r="S46" s="243"/>
      <c r="T46" s="243"/>
      <c r="U46" s="243"/>
      <c r="V46" s="245"/>
      <c r="X46" s="264"/>
    </row>
    <row r="47" spans="1:27" s="263" customFormat="1" ht="16.5" customHeight="1" x14ac:dyDescent="0.25">
      <c r="A47" s="246" t="s">
        <v>132</v>
      </c>
      <c r="B47" s="247"/>
      <c r="C47" s="244"/>
      <c r="D47" s="247"/>
      <c r="E47" s="247"/>
      <c r="F47" s="244"/>
      <c r="G47" s="248"/>
      <c r="H47" s="247"/>
      <c r="I47" s="244"/>
      <c r="J47" s="248"/>
      <c r="K47" s="247"/>
      <c r="L47" s="244"/>
      <c r="M47" s="248"/>
      <c r="N47" s="247"/>
      <c r="O47" s="244"/>
      <c r="P47" s="248"/>
      <c r="Q47" s="247"/>
      <c r="R47" s="244"/>
      <c r="S47" s="248"/>
      <c r="T47" s="247"/>
      <c r="U47" s="247"/>
      <c r="V47" s="249"/>
      <c r="W47" s="265"/>
      <c r="X47" s="264"/>
    </row>
    <row r="48" spans="1:27" s="263" customFormat="1" ht="16.5" customHeight="1" x14ac:dyDescent="0.25">
      <c r="A48" s="246" t="s">
        <v>130</v>
      </c>
      <c r="B48" s="247"/>
      <c r="C48" s="244"/>
      <c r="D48" s="247"/>
      <c r="E48" s="247"/>
      <c r="F48" s="244"/>
      <c r="G48" s="248"/>
      <c r="H48" s="247"/>
      <c r="I48" s="244"/>
      <c r="J48" s="248"/>
      <c r="K48" s="247"/>
      <c r="L48" s="244"/>
      <c r="M48" s="248"/>
      <c r="N48" s="247"/>
      <c r="O48" s="244"/>
      <c r="P48" s="248"/>
      <c r="Q48" s="247"/>
      <c r="R48" s="244"/>
      <c r="S48" s="248"/>
      <c r="T48" s="247"/>
      <c r="U48" s="247"/>
      <c r="V48" s="249"/>
      <c r="X48" s="264"/>
    </row>
    <row r="49" spans="1:42" s="263" customFormat="1" ht="16.5" customHeight="1" x14ac:dyDescent="0.25">
      <c r="A49" s="246" t="s">
        <v>133</v>
      </c>
      <c r="B49" s="247"/>
      <c r="C49" s="244"/>
      <c r="D49" s="242"/>
      <c r="E49" s="242"/>
      <c r="F49" s="244"/>
      <c r="G49" s="248"/>
      <c r="H49" s="247"/>
      <c r="I49" s="242"/>
      <c r="J49" s="242"/>
      <c r="K49" s="247"/>
      <c r="L49" s="244"/>
      <c r="M49" s="248"/>
      <c r="N49" s="247"/>
      <c r="O49" s="244"/>
      <c r="P49" s="248"/>
      <c r="Q49" s="247"/>
      <c r="R49" s="244"/>
      <c r="S49" s="248"/>
      <c r="T49" s="247"/>
      <c r="U49" s="247"/>
      <c r="V49" s="249"/>
      <c r="X49" s="264"/>
    </row>
    <row r="50" spans="1:42" s="263" customFormat="1" ht="16.5" customHeight="1" x14ac:dyDescent="0.25">
      <c r="A50" s="246" t="s">
        <v>134</v>
      </c>
      <c r="B50" s="247"/>
      <c r="C50" s="244"/>
      <c r="D50" s="242"/>
      <c r="E50" s="242"/>
      <c r="F50" s="244"/>
      <c r="G50" s="248"/>
      <c r="H50" s="247"/>
      <c r="I50" s="242"/>
      <c r="J50" s="242"/>
      <c r="K50" s="247"/>
      <c r="L50" s="244"/>
      <c r="M50" s="248"/>
      <c r="N50" s="247"/>
      <c r="O50" s="244"/>
      <c r="P50" s="248"/>
      <c r="Q50" s="247"/>
      <c r="R50" s="244"/>
      <c r="S50" s="248"/>
      <c r="T50" s="247"/>
      <c r="U50" s="247"/>
      <c r="V50" s="249"/>
      <c r="X50" s="264"/>
    </row>
    <row r="51" spans="1:42" s="263" customFormat="1" ht="16.5" customHeight="1" x14ac:dyDescent="0.25">
      <c r="A51" s="246" t="s">
        <v>131</v>
      </c>
      <c r="B51" s="247"/>
      <c r="C51" s="244"/>
      <c r="D51" s="242"/>
      <c r="E51" s="242"/>
      <c r="F51" s="244"/>
      <c r="G51" s="248"/>
      <c r="H51" s="247"/>
      <c r="I51" s="242"/>
      <c r="J51" s="242"/>
      <c r="K51" s="247"/>
      <c r="L51" s="244"/>
      <c r="M51" s="248"/>
      <c r="N51" s="247"/>
      <c r="O51" s="244"/>
      <c r="P51" s="248"/>
      <c r="Q51" s="247"/>
      <c r="R51" s="244"/>
      <c r="S51" s="248"/>
      <c r="T51" s="247"/>
      <c r="U51" s="247"/>
      <c r="V51" s="249"/>
    </row>
    <row r="52" spans="1:42" ht="8.65" customHeight="1" x14ac:dyDescent="0.25">
      <c r="A52" s="288"/>
      <c r="C52" s="266"/>
      <c r="D52" s="267"/>
      <c r="E52" s="267"/>
      <c r="F52" s="266"/>
      <c r="G52" s="268"/>
      <c r="H52" s="251"/>
      <c r="I52" s="267"/>
      <c r="J52" s="267"/>
      <c r="K52" s="251"/>
      <c r="L52" s="266"/>
      <c r="M52" s="268"/>
      <c r="N52" s="251"/>
      <c r="O52" s="266"/>
      <c r="P52" s="268"/>
      <c r="Q52" s="251"/>
      <c r="R52" s="266"/>
      <c r="S52" s="268"/>
      <c r="T52" s="251"/>
      <c r="Z52" s="252"/>
      <c r="AA52" s="251"/>
    </row>
    <row r="53" spans="1:42" ht="16.5" customHeight="1" x14ac:dyDescent="0.25">
      <c r="A53" s="288"/>
      <c r="C53" s="266"/>
      <c r="D53" s="267"/>
      <c r="E53" s="267"/>
      <c r="F53" s="266"/>
      <c r="G53" s="268"/>
      <c r="H53" s="251"/>
      <c r="I53" s="269"/>
      <c r="J53" s="267"/>
      <c r="K53" s="251"/>
      <c r="L53" s="266"/>
      <c r="M53" s="268"/>
      <c r="N53" s="251"/>
      <c r="O53" s="266"/>
      <c r="P53" s="268"/>
      <c r="Q53" s="251"/>
      <c r="R53" s="266"/>
      <c r="S53" s="268"/>
      <c r="T53" s="251"/>
      <c r="Z53" s="252"/>
      <c r="AA53" s="251"/>
    </row>
    <row r="54" spans="1:42" ht="16.5" customHeight="1" x14ac:dyDescent="0.25">
      <c r="E54" s="267"/>
      <c r="F54" s="267"/>
      <c r="J54" s="267"/>
      <c r="K54" s="267"/>
    </row>
    <row r="55" spans="1:42" ht="16.5" customHeight="1" x14ac:dyDescent="0.25">
      <c r="E55" s="267"/>
      <c r="F55" s="267"/>
      <c r="J55" s="267"/>
      <c r="K55" s="267"/>
    </row>
    <row r="56" spans="1:42" ht="16.5" customHeight="1" x14ac:dyDescent="0.25">
      <c r="E56" s="267"/>
      <c r="F56" s="267"/>
      <c r="J56" s="269"/>
      <c r="K56" s="267"/>
    </row>
    <row r="57" spans="1:42" ht="18" customHeight="1" x14ac:dyDescent="0.25">
      <c r="E57" s="267"/>
      <c r="F57" s="267"/>
    </row>
    <row r="58" spans="1:42" ht="18" customHeight="1" x14ac:dyDescent="0.25">
      <c r="C58" s="267"/>
      <c r="E58" s="267"/>
      <c r="F58" s="267"/>
    </row>
    <row r="59" spans="1:42" x14ac:dyDescent="0.25">
      <c r="A59" s="267"/>
      <c r="B59" s="267"/>
      <c r="E59" s="267"/>
      <c r="F59" s="267"/>
    </row>
    <row r="60" spans="1:42" x14ac:dyDescent="0.25">
      <c r="E60" s="267"/>
      <c r="F60" s="267"/>
    </row>
    <row r="61" spans="1:42" x14ac:dyDescent="0.25">
      <c r="E61" s="267"/>
      <c r="F61" s="267"/>
    </row>
    <row r="63" spans="1:42" s="266" customFormat="1" x14ac:dyDescent="0.25">
      <c r="A63" s="251"/>
      <c r="B63" s="251"/>
      <c r="C63" s="251"/>
      <c r="E63" s="251"/>
      <c r="F63" s="251"/>
      <c r="H63" s="268"/>
      <c r="I63" s="251"/>
      <c r="K63" s="268"/>
      <c r="L63" s="251"/>
      <c r="N63" s="268"/>
      <c r="O63" s="251"/>
      <c r="Q63" s="268"/>
      <c r="R63" s="251"/>
      <c r="T63" s="268"/>
      <c r="U63" s="251"/>
      <c r="V63" s="251"/>
      <c r="W63" s="251"/>
      <c r="X63" s="251"/>
      <c r="Y63" s="251"/>
      <c r="Z63" s="251"/>
      <c r="AA63" s="252"/>
      <c r="AB63" s="251"/>
      <c r="AC63" s="251"/>
      <c r="AD63" s="251"/>
      <c r="AE63" s="251"/>
      <c r="AF63" s="251"/>
      <c r="AG63" s="251"/>
      <c r="AH63" s="251"/>
      <c r="AI63" s="251"/>
      <c r="AJ63" s="251"/>
      <c r="AK63" s="251"/>
      <c r="AL63" s="251"/>
      <c r="AM63" s="251"/>
      <c r="AN63" s="251"/>
      <c r="AO63" s="251"/>
      <c r="AP63" s="251"/>
    </row>
  </sheetData>
  <sheetProtection algorithmName="SHA-512" hashValue="TW9b4gsQqDTxZst3jTu6QU3XU7UX/xz2/XNvIsX3jAJFRMYP5GfH9p1Tiuo4AonDmsW46fGqranNqkrWxne4ZA==" saltValue="pMcflMzMtKM7BlIFHmUBXQ==" spinCount="100000" sheet="1" objects="1" scenarios="1"/>
  <mergeCells count="101">
    <mergeCell ref="U5:W5"/>
    <mergeCell ref="X5:Y5"/>
    <mergeCell ref="A7:A9"/>
    <mergeCell ref="D7:D9"/>
    <mergeCell ref="G7:G9"/>
    <mergeCell ref="J7:J9"/>
    <mergeCell ref="M7:M9"/>
    <mergeCell ref="P7:P9"/>
    <mergeCell ref="S7:S9"/>
    <mergeCell ref="A5:B6"/>
    <mergeCell ref="C5:E5"/>
    <mergeCell ref="F5:H5"/>
    <mergeCell ref="I5:K5"/>
    <mergeCell ref="L5:N5"/>
    <mergeCell ref="O5:Q5"/>
    <mergeCell ref="R5:T5"/>
    <mergeCell ref="S10:S12"/>
    <mergeCell ref="A13:A15"/>
    <mergeCell ref="D13:D15"/>
    <mergeCell ref="G13:G15"/>
    <mergeCell ref="J13:J15"/>
    <mergeCell ref="M13:M15"/>
    <mergeCell ref="P13:P15"/>
    <mergeCell ref="S13:S15"/>
    <mergeCell ref="A10:A12"/>
    <mergeCell ref="D10:D12"/>
    <mergeCell ref="G10:G12"/>
    <mergeCell ref="J10:J12"/>
    <mergeCell ref="M10:M12"/>
    <mergeCell ref="P10:P12"/>
    <mergeCell ref="S16:S18"/>
    <mergeCell ref="A19:A21"/>
    <mergeCell ref="D19:D21"/>
    <mergeCell ref="G19:G21"/>
    <mergeCell ref="J19:J21"/>
    <mergeCell ref="M19:M21"/>
    <mergeCell ref="P19:P21"/>
    <mergeCell ref="S19:S21"/>
    <mergeCell ref="A16:A18"/>
    <mergeCell ref="D16:D18"/>
    <mergeCell ref="G16:G18"/>
    <mergeCell ref="J16:J18"/>
    <mergeCell ref="M16:M18"/>
    <mergeCell ref="P16:P18"/>
    <mergeCell ref="S22:S24"/>
    <mergeCell ref="A25:A27"/>
    <mergeCell ref="D25:D27"/>
    <mergeCell ref="G25:G27"/>
    <mergeCell ref="J25:J27"/>
    <mergeCell ref="M25:M27"/>
    <mergeCell ref="P25:P27"/>
    <mergeCell ref="S25:S27"/>
    <mergeCell ref="A22:A24"/>
    <mergeCell ref="D22:D24"/>
    <mergeCell ref="G22:G24"/>
    <mergeCell ref="J22:J24"/>
    <mergeCell ref="M22:M24"/>
    <mergeCell ref="P22:P24"/>
    <mergeCell ref="J34:J36"/>
    <mergeCell ref="M34:M36"/>
    <mergeCell ref="P34:P36"/>
    <mergeCell ref="S40:S42"/>
    <mergeCell ref="A43:A45"/>
    <mergeCell ref="S28:S30"/>
    <mergeCell ref="A31:A33"/>
    <mergeCell ref="D31:D33"/>
    <mergeCell ref="G31:G33"/>
    <mergeCell ref="J31:J33"/>
    <mergeCell ref="M31:M33"/>
    <mergeCell ref="P31:P33"/>
    <mergeCell ref="S31:S33"/>
    <mergeCell ref="A28:A30"/>
    <mergeCell ref="D28:D30"/>
    <mergeCell ref="G28:G30"/>
    <mergeCell ref="J28:J30"/>
    <mergeCell ref="M28:M30"/>
    <mergeCell ref="P28:P30"/>
    <mergeCell ref="I3:J3"/>
    <mergeCell ref="D43:D45"/>
    <mergeCell ref="G43:G45"/>
    <mergeCell ref="J43:J45"/>
    <mergeCell ref="M43:M45"/>
    <mergeCell ref="P43:P45"/>
    <mergeCell ref="S43:S45"/>
    <mergeCell ref="A40:A42"/>
    <mergeCell ref="D40:D42"/>
    <mergeCell ref="G40:G42"/>
    <mergeCell ref="J40:J42"/>
    <mergeCell ref="M40:M42"/>
    <mergeCell ref="P40:P42"/>
    <mergeCell ref="S34:S36"/>
    <mergeCell ref="A37:A39"/>
    <mergeCell ref="D37:D39"/>
    <mergeCell ref="G37:G39"/>
    <mergeCell ref="J37:J39"/>
    <mergeCell ref="M37:M39"/>
    <mergeCell ref="P37:P39"/>
    <mergeCell ref="S37:S39"/>
    <mergeCell ref="A34:A36"/>
    <mergeCell ref="D34:D36"/>
    <mergeCell ref="G34:G36"/>
  </mergeCells>
  <phoneticPr fontId="1"/>
  <printOptions horizontalCentered="1"/>
  <pageMargins left="0.39370078740157483" right="0.31496062992125984" top="0.35433070866141736" bottom="0.15748031496062992" header="0.11811023622047245" footer="0.11811023622047245"/>
  <pageSetup paperSize="9" scale="61"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C74568-BC4C-48B4-BC12-6B03A8AC2DF0}">
  <sheetPr>
    <tabColor rgb="FF66FFFF"/>
    <pageSetUpPr fitToPage="1"/>
  </sheetPr>
  <dimension ref="A1:AX36"/>
  <sheetViews>
    <sheetView showGridLines="0" view="pageBreakPreview" topLeftCell="A9" zoomScale="145" zoomScaleNormal="93" zoomScaleSheetLayoutView="145" workbookViewId="0">
      <selection activeCell="AG9" sqref="AG9:AI9"/>
    </sheetView>
  </sheetViews>
  <sheetFormatPr defaultColWidth="3.1328125" defaultRowHeight="18" customHeight="1" x14ac:dyDescent="0.25"/>
  <cols>
    <col min="1" max="4" width="2.73046875" style="188" customWidth="1"/>
    <col min="5" max="44" width="2" style="188" customWidth="1"/>
    <col min="45" max="45" width="2.1328125" style="188" customWidth="1"/>
    <col min="46" max="46" width="2.265625" style="188" customWidth="1"/>
    <col min="47" max="47" width="1.73046875" style="188" customWidth="1"/>
    <col min="48" max="48" width="2.59765625" style="188" customWidth="1"/>
    <col min="49" max="16384" width="3.1328125" style="188"/>
  </cols>
  <sheetData>
    <row r="1" spans="1:50" ht="12.75" x14ac:dyDescent="0.25">
      <c r="A1" s="187" t="s">
        <v>108</v>
      </c>
    </row>
    <row r="2" spans="1:50" ht="12" x14ac:dyDescent="0.25"/>
    <row r="3" spans="1:50" ht="24" customHeight="1" x14ac:dyDescent="0.25">
      <c r="J3" s="187"/>
      <c r="K3" s="187"/>
      <c r="M3" s="189"/>
      <c r="N3" s="189"/>
      <c r="O3" s="189"/>
      <c r="P3" s="189"/>
      <c r="Q3" s="311" t="s">
        <v>149</v>
      </c>
      <c r="R3" s="311"/>
      <c r="S3" s="311"/>
      <c r="T3" s="598">
        <v>7</v>
      </c>
      <c r="U3" s="598"/>
      <c r="V3" s="239" t="s">
        <v>109</v>
      </c>
    </row>
    <row r="4" spans="1:50" ht="14.25" customHeight="1" x14ac:dyDescent="0.25">
      <c r="J4" s="187"/>
      <c r="K4" s="187"/>
      <c r="M4" s="189"/>
      <c r="N4" s="189"/>
      <c r="O4" s="186"/>
      <c r="P4" s="186"/>
      <c r="Q4" s="190"/>
      <c r="R4" s="187"/>
      <c r="S4" s="187"/>
      <c r="T4" s="191"/>
    </row>
    <row r="5" spans="1:50" ht="24" customHeight="1" x14ac:dyDescent="0.25">
      <c r="A5" s="392" t="s">
        <v>84</v>
      </c>
      <c r="B5" s="393"/>
      <c r="C5" s="393"/>
      <c r="D5" s="393"/>
      <c r="E5" s="393"/>
      <c r="F5" s="393"/>
      <c r="G5" s="393"/>
      <c r="H5" s="393"/>
      <c r="I5" s="393"/>
      <c r="J5" s="394"/>
      <c r="K5" s="594" t="s">
        <v>183</v>
      </c>
      <c r="L5" s="594"/>
      <c r="M5" s="594"/>
      <c r="N5" s="594"/>
      <c r="O5" s="594"/>
      <c r="P5" s="594"/>
      <c r="Q5" s="594"/>
      <c r="R5" s="594"/>
      <c r="S5" s="594"/>
      <c r="T5" s="594"/>
      <c r="U5" s="594"/>
      <c r="V5" s="594"/>
      <c r="W5" s="594"/>
      <c r="X5" s="594"/>
      <c r="Y5" s="594"/>
      <c r="Z5" s="594"/>
    </row>
    <row r="6" spans="1:50" ht="18" customHeight="1" x14ac:dyDescent="0.25">
      <c r="A6" s="192"/>
      <c r="B6" s="192"/>
      <c r="C6" s="192"/>
      <c r="D6" s="192"/>
      <c r="E6" s="192"/>
      <c r="F6" s="193"/>
      <c r="G6" s="193"/>
      <c r="H6" s="193"/>
      <c r="I6" s="193"/>
      <c r="J6" s="193"/>
      <c r="K6" s="193"/>
      <c r="L6" s="193"/>
      <c r="M6" s="193"/>
      <c r="N6" s="193"/>
      <c r="O6" s="193"/>
      <c r="P6" s="193"/>
      <c r="Q6" s="193"/>
      <c r="R6" s="193"/>
      <c r="S6" s="193"/>
      <c r="T6" s="193"/>
      <c r="U6" s="193"/>
      <c r="V6" s="193"/>
      <c r="W6" s="193"/>
      <c r="X6" s="193"/>
      <c r="Y6" s="193"/>
      <c r="Z6" s="193"/>
      <c r="AA6" s="193"/>
      <c r="AB6" s="193"/>
      <c r="AC6" s="193"/>
      <c r="AD6" s="193"/>
      <c r="AE6" s="193"/>
      <c r="AF6" s="193"/>
      <c r="AG6" s="193"/>
      <c r="AH6" s="193"/>
    </row>
    <row r="7" spans="1:50" ht="18" customHeight="1" x14ac:dyDescent="0.25">
      <c r="A7" s="194" t="s">
        <v>182</v>
      </c>
    </row>
    <row r="8" spans="1:50" ht="22.5" customHeight="1" x14ac:dyDescent="0.25">
      <c r="A8" s="392"/>
      <c r="B8" s="393"/>
      <c r="C8" s="393"/>
      <c r="D8" s="393"/>
      <c r="E8" s="394"/>
      <c r="F8" s="392" t="s">
        <v>23</v>
      </c>
      <c r="G8" s="393"/>
      <c r="H8" s="393"/>
      <c r="I8" s="392" t="s">
        <v>24</v>
      </c>
      <c r="J8" s="393"/>
      <c r="K8" s="393"/>
      <c r="L8" s="392" t="s">
        <v>25</v>
      </c>
      <c r="M8" s="393"/>
      <c r="N8" s="393"/>
      <c r="O8" s="392" t="s">
        <v>26</v>
      </c>
      <c r="P8" s="393"/>
      <c r="Q8" s="393"/>
      <c r="R8" s="392" t="s">
        <v>27</v>
      </c>
      <c r="S8" s="393"/>
      <c r="T8" s="393"/>
      <c r="U8" s="392" t="s">
        <v>28</v>
      </c>
      <c r="V8" s="393"/>
      <c r="W8" s="393"/>
      <c r="X8" s="392" t="s">
        <v>43</v>
      </c>
      <c r="Y8" s="393"/>
      <c r="Z8" s="393"/>
      <c r="AA8" s="392" t="s">
        <v>44</v>
      </c>
      <c r="AB8" s="393"/>
      <c r="AC8" s="393"/>
      <c r="AD8" s="392" t="s">
        <v>45</v>
      </c>
      <c r="AE8" s="393"/>
      <c r="AF8" s="393"/>
      <c r="AG8" s="392" t="s">
        <v>29</v>
      </c>
      <c r="AH8" s="393"/>
      <c r="AI8" s="393"/>
      <c r="AJ8" s="392" t="s">
        <v>30</v>
      </c>
      <c r="AK8" s="393"/>
      <c r="AL8" s="393"/>
      <c r="AM8" s="392" t="s">
        <v>31</v>
      </c>
      <c r="AN8" s="393"/>
      <c r="AO8" s="394"/>
      <c r="AP8" s="392" t="s">
        <v>3</v>
      </c>
      <c r="AQ8" s="393"/>
      <c r="AR8" s="394"/>
      <c r="AS8" s="414" t="s">
        <v>40</v>
      </c>
      <c r="AT8" s="393"/>
      <c r="AU8" s="394"/>
      <c r="AV8" s="195"/>
    </row>
    <row r="9" spans="1:50" ht="22.5" customHeight="1" x14ac:dyDescent="0.25">
      <c r="A9" s="403" t="s">
        <v>32</v>
      </c>
      <c r="B9" s="404"/>
      <c r="C9" s="404"/>
      <c r="D9" s="404"/>
      <c r="E9" s="405"/>
      <c r="F9" s="400">
        <f>'利用児童数実績表 （記載例）'!X7</f>
        <v>40</v>
      </c>
      <c r="G9" s="401"/>
      <c r="H9" s="402"/>
      <c r="I9" s="400">
        <f>'利用児童数実績表 （記載例）'!X8</f>
        <v>40</v>
      </c>
      <c r="J9" s="401"/>
      <c r="K9" s="402"/>
      <c r="L9" s="400">
        <f>'利用児童数実績表 （記載例）'!X9</f>
        <v>40</v>
      </c>
      <c r="M9" s="401"/>
      <c r="N9" s="402"/>
      <c r="O9" s="400">
        <f>'利用児童数実績表 （記載例）'!X10</f>
        <v>40</v>
      </c>
      <c r="P9" s="401"/>
      <c r="Q9" s="402"/>
      <c r="R9" s="400">
        <f>'利用児童数実績表 （記載例）'!X11</f>
        <v>41</v>
      </c>
      <c r="S9" s="401"/>
      <c r="T9" s="402"/>
      <c r="U9" s="400">
        <f>'利用児童数実績表 （記載例）'!X12</f>
        <v>39</v>
      </c>
      <c r="V9" s="401"/>
      <c r="W9" s="402"/>
      <c r="X9" s="400">
        <f>'利用児童数実績表 （記載例）'!X13</f>
        <v>39</v>
      </c>
      <c r="Y9" s="401"/>
      <c r="Z9" s="402"/>
      <c r="AA9" s="400">
        <f>'利用児童数実績表 （記載例）'!X14</f>
        <v>39</v>
      </c>
      <c r="AB9" s="401"/>
      <c r="AC9" s="402"/>
      <c r="AD9" s="400">
        <f>'利用児童数実績表 （記載例）'!X15</f>
        <v>39</v>
      </c>
      <c r="AE9" s="401"/>
      <c r="AF9" s="402"/>
      <c r="AG9" s="400">
        <f>'利用児童数実績表 （記載例）'!X16</f>
        <v>38</v>
      </c>
      <c r="AH9" s="401"/>
      <c r="AI9" s="402"/>
      <c r="AJ9" s="400">
        <f>'利用児童数実績表 （記載例）'!X17</f>
        <v>38</v>
      </c>
      <c r="AK9" s="401"/>
      <c r="AL9" s="402"/>
      <c r="AM9" s="400">
        <f>'利用児童数実績表 （記載例）'!X18</f>
        <v>38</v>
      </c>
      <c r="AN9" s="401"/>
      <c r="AO9" s="402"/>
      <c r="AP9" s="400">
        <f>F9+I9+L9+O9+R9+U9+X9+AA9+AD9+AG9+AJ9+AM9</f>
        <v>471</v>
      </c>
      <c r="AQ9" s="401"/>
      <c r="AR9" s="402"/>
      <c r="AS9" s="400">
        <f>ROUNDUP(AP9/12,0)</f>
        <v>40</v>
      </c>
      <c r="AT9" s="401"/>
      <c r="AU9" s="402"/>
      <c r="AV9" s="192"/>
    </row>
    <row r="10" spans="1:50" ht="22.5" customHeight="1" x14ac:dyDescent="0.25">
      <c r="A10" s="196"/>
      <c r="B10" s="599" t="s">
        <v>110</v>
      </c>
      <c r="C10" s="599"/>
      <c r="D10" s="599"/>
      <c r="E10" s="600"/>
      <c r="F10" s="595">
        <v>1</v>
      </c>
      <c r="G10" s="596"/>
      <c r="H10" s="597"/>
      <c r="I10" s="595">
        <v>1</v>
      </c>
      <c r="J10" s="596"/>
      <c r="K10" s="597"/>
      <c r="L10" s="595">
        <v>1</v>
      </c>
      <c r="M10" s="596"/>
      <c r="N10" s="597"/>
      <c r="O10" s="595">
        <v>1</v>
      </c>
      <c r="P10" s="596"/>
      <c r="Q10" s="597"/>
      <c r="R10" s="595">
        <v>1</v>
      </c>
      <c r="S10" s="596"/>
      <c r="T10" s="597"/>
      <c r="U10" s="595">
        <v>1</v>
      </c>
      <c r="V10" s="596"/>
      <c r="W10" s="597"/>
      <c r="X10" s="595">
        <v>1</v>
      </c>
      <c r="Y10" s="596"/>
      <c r="Z10" s="597"/>
      <c r="AA10" s="595">
        <v>1</v>
      </c>
      <c r="AB10" s="596"/>
      <c r="AC10" s="597"/>
      <c r="AD10" s="595">
        <v>1</v>
      </c>
      <c r="AE10" s="596"/>
      <c r="AF10" s="597"/>
      <c r="AG10" s="595">
        <v>1</v>
      </c>
      <c r="AH10" s="596"/>
      <c r="AI10" s="597"/>
      <c r="AJ10" s="595">
        <v>1</v>
      </c>
      <c r="AK10" s="596"/>
      <c r="AL10" s="597"/>
      <c r="AM10" s="595">
        <v>1</v>
      </c>
      <c r="AN10" s="596"/>
      <c r="AO10" s="597"/>
      <c r="AP10" s="601">
        <f>F10+I10+L10+O10+R10+U10+X10+AA10+AD10+AG10+AJ10+AM10</f>
        <v>12</v>
      </c>
      <c r="AQ10" s="602"/>
      <c r="AR10" s="603"/>
      <c r="AS10" s="601">
        <f>ROUNDUP(AP10/12,0)</f>
        <v>1</v>
      </c>
      <c r="AT10" s="602"/>
      <c r="AU10" s="603"/>
      <c r="AV10" s="192"/>
    </row>
    <row r="11" spans="1:50" ht="24" customHeight="1" x14ac:dyDescent="0.25">
      <c r="A11" s="409" t="s">
        <v>0</v>
      </c>
      <c r="B11" s="397"/>
      <c r="C11" s="397"/>
      <c r="D11" s="397"/>
      <c r="E11" s="398"/>
      <c r="F11" s="604" t="s">
        <v>181</v>
      </c>
      <c r="G11" s="605"/>
      <c r="H11" s="605"/>
      <c r="I11" s="605"/>
      <c r="J11" s="605"/>
      <c r="K11" s="605"/>
      <c r="L11" s="605"/>
      <c r="M11" s="605"/>
      <c r="N11" s="605"/>
      <c r="O11" s="605"/>
      <c r="P11" s="605"/>
      <c r="Q11" s="605"/>
      <c r="R11" s="605"/>
      <c r="S11" s="605"/>
      <c r="T11" s="605"/>
      <c r="U11" s="605"/>
      <c r="V11" s="605"/>
      <c r="W11" s="605"/>
      <c r="X11" s="605"/>
      <c r="Y11" s="605"/>
      <c r="Z11" s="605"/>
      <c r="AA11" s="605"/>
      <c r="AB11" s="605"/>
      <c r="AC11" s="605"/>
      <c r="AD11" s="605"/>
      <c r="AE11" s="605"/>
      <c r="AF11" s="605"/>
      <c r="AG11" s="605"/>
      <c r="AH11" s="605"/>
      <c r="AI11" s="605"/>
      <c r="AJ11" s="605"/>
      <c r="AK11" s="605"/>
      <c r="AL11" s="605"/>
      <c r="AM11" s="605"/>
      <c r="AN11" s="605"/>
      <c r="AO11" s="605"/>
      <c r="AP11" s="605"/>
      <c r="AQ11" s="605"/>
      <c r="AR11" s="605"/>
      <c r="AS11" s="605"/>
      <c r="AT11" s="605"/>
      <c r="AU11" s="606"/>
      <c r="AV11" s="192"/>
    </row>
    <row r="12" spans="1:50" ht="12.95" customHeight="1" x14ac:dyDescent="0.25">
      <c r="A12" s="192"/>
      <c r="B12" s="192"/>
      <c r="C12" s="192"/>
      <c r="D12" s="192"/>
      <c r="E12" s="192"/>
      <c r="F12" s="193"/>
      <c r="G12" s="193"/>
      <c r="H12" s="193"/>
      <c r="I12" s="193"/>
      <c r="J12" s="193"/>
      <c r="K12" s="193"/>
      <c r="L12" s="193"/>
      <c r="M12" s="193"/>
      <c r="N12" s="193"/>
      <c r="O12" s="193"/>
      <c r="P12" s="193"/>
      <c r="Q12" s="193"/>
      <c r="R12" s="193"/>
      <c r="S12" s="193"/>
      <c r="T12" s="193"/>
      <c r="U12" s="193"/>
      <c r="V12" s="193"/>
      <c r="W12" s="193"/>
      <c r="X12" s="193"/>
      <c r="Y12" s="193"/>
      <c r="Z12" s="193"/>
      <c r="AA12" s="193"/>
      <c r="AB12" s="193"/>
      <c r="AC12" s="193"/>
      <c r="AD12" s="193"/>
      <c r="AE12" s="193"/>
      <c r="AF12" s="193"/>
      <c r="AG12" s="193"/>
      <c r="AH12" s="193"/>
      <c r="AI12" s="197"/>
      <c r="AJ12" s="197"/>
      <c r="AK12" s="197"/>
    </row>
    <row r="13" spans="1:50" ht="18" customHeight="1" x14ac:dyDescent="0.25">
      <c r="A13" s="198" t="s">
        <v>121</v>
      </c>
      <c r="G13" s="607" t="s">
        <v>111</v>
      </c>
      <c r="H13" s="607"/>
      <c r="I13" s="607"/>
      <c r="J13" s="607"/>
      <c r="K13" s="607"/>
      <c r="L13" s="607"/>
      <c r="M13" s="607"/>
      <c r="N13" s="607"/>
      <c r="O13" s="607"/>
      <c r="P13" s="607"/>
      <c r="Q13" s="607"/>
      <c r="R13" s="607"/>
      <c r="S13" s="607"/>
      <c r="T13" s="607"/>
      <c r="U13" s="607"/>
      <c r="V13" s="607"/>
      <c r="W13" s="607"/>
      <c r="X13" s="607"/>
      <c r="Y13" s="607"/>
      <c r="Z13" s="607"/>
      <c r="AA13" s="607"/>
      <c r="AB13" s="607"/>
      <c r="AC13" s="607"/>
      <c r="AD13" s="607"/>
      <c r="AE13" s="607"/>
      <c r="AF13" s="607"/>
      <c r="AG13" s="607"/>
      <c r="AH13" s="607"/>
      <c r="AI13" s="607"/>
      <c r="AJ13" s="607"/>
      <c r="AK13" s="607"/>
      <c r="AL13" s="607"/>
      <c r="AM13" s="607"/>
      <c r="AN13" s="607"/>
      <c r="AO13" s="607"/>
      <c r="AP13" s="607"/>
      <c r="AQ13" s="607"/>
      <c r="AR13" s="607"/>
      <c r="AS13" s="607"/>
      <c r="AT13" s="607"/>
      <c r="AU13" s="607"/>
      <c r="AV13" s="199"/>
      <c r="AX13" s="227"/>
    </row>
    <row r="14" spans="1:50" ht="23.25" customHeight="1" x14ac:dyDescent="0.25">
      <c r="A14" s="414"/>
      <c r="B14" s="415"/>
      <c r="C14" s="415"/>
      <c r="D14" s="415"/>
      <c r="E14" s="416"/>
      <c r="F14" s="392" t="s">
        <v>46</v>
      </c>
      <c r="G14" s="393"/>
      <c r="H14" s="393"/>
      <c r="I14" s="393"/>
      <c r="J14" s="393"/>
      <c r="K14" s="393"/>
      <c r="L14" s="393"/>
      <c r="M14" s="393"/>
      <c r="N14" s="393"/>
      <c r="O14" s="392" t="s">
        <v>35</v>
      </c>
      <c r="P14" s="393"/>
      <c r="Q14" s="393"/>
      <c r="R14" s="393"/>
      <c r="S14" s="393"/>
      <c r="T14" s="393"/>
      <c r="U14" s="393"/>
      <c r="V14" s="393"/>
      <c r="W14" s="393"/>
      <c r="X14" s="392" t="s">
        <v>36</v>
      </c>
      <c r="Y14" s="393"/>
      <c r="Z14" s="393"/>
      <c r="AA14" s="393"/>
      <c r="AB14" s="393"/>
      <c r="AC14" s="393"/>
      <c r="AD14" s="393"/>
      <c r="AE14" s="393"/>
      <c r="AF14" s="393"/>
      <c r="AG14" s="392" t="s">
        <v>122</v>
      </c>
      <c r="AH14" s="393"/>
      <c r="AI14" s="393"/>
      <c r="AJ14" s="393"/>
      <c r="AK14" s="393"/>
      <c r="AL14" s="393"/>
      <c r="AM14" s="393"/>
      <c r="AN14" s="393"/>
      <c r="AO14" s="394"/>
      <c r="AP14" s="392" t="s">
        <v>3</v>
      </c>
      <c r="AQ14" s="393"/>
      <c r="AR14" s="393"/>
      <c r="AS14" s="393"/>
      <c r="AT14" s="393"/>
      <c r="AU14" s="394"/>
      <c r="AV14" s="192"/>
    </row>
    <row r="15" spans="1:50" ht="23.25" customHeight="1" x14ac:dyDescent="0.25">
      <c r="A15" s="392" t="s">
        <v>33</v>
      </c>
      <c r="B15" s="393"/>
      <c r="C15" s="393"/>
      <c r="D15" s="393"/>
      <c r="E15" s="394"/>
      <c r="F15" s="608">
        <v>12</v>
      </c>
      <c r="G15" s="609"/>
      <c r="H15" s="609"/>
      <c r="I15" s="423" t="s">
        <v>38</v>
      </c>
      <c r="J15" s="423"/>
      <c r="K15" s="610" t="s">
        <v>179</v>
      </c>
      <c r="L15" s="610"/>
      <c r="M15" s="423" t="s">
        <v>39</v>
      </c>
      <c r="N15" s="424"/>
      <c r="O15" s="608">
        <v>8</v>
      </c>
      <c r="P15" s="609"/>
      <c r="Q15" s="609"/>
      <c r="R15" s="423" t="s">
        <v>38</v>
      </c>
      <c r="S15" s="423"/>
      <c r="T15" s="610" t="s">
        <v>180</v>
      </c>
      <c r="U15" s="610"/>
      <c r="V15" s="423" t="s">
        <v>39</v>
      </c>
      <c r="W15" s="424"/>
      <c r="X15" s="608">
        <v>8</v>
      </c>
      <c r="Y15" s="609"/>
      <c r="Z15" s="609"/>
      <c r="AA15" s="423" t="s">
        <v>38</v>
      </c>
      <c r="AB15" s="423"/>
      <c r="AC15" s="610" t="s">
        <v>180</v>
      </c>
      <c r="AD15" s="610"/>
      <c r="AE15" s="423" t="s">
        <v>39</v>
      </c>
      <c r="AF15" s="424"/>
      <c r="AG15" s="608">
        <v>8</v>
      </c>
      <c r="AH15" s="609"/>
      <c r="AI15" s="609"/>
      <c r="AJ15" s="423" t="s">
        <v>38</v>
      </c>
      <c r="AK15" s="423"/>
      <c r="AL15" s="610" t="s">
        <v>180</v>
      </c>
      <c r="AM15" s="610"/>
      <c r="AN15" s="423" t="s">
        <v>39</v>
      </c>
      <c r="AO15" s="424"/>
      <c r="AP15" s="425"/>
      <c r="AQ15" s="426"/>
      <c r="AR15" s="426"/>
      <c r="AS15" s="426"/>
      <c r="AT15" s="426"/>
      <c r="AU15" s="427"/>
      <c r="AV15" s="192"/>
    </row>
    <row r="16" spans="1:50" ht="23.25" customHeight="1" x14ac:dyDescent="0.25">
      <c r="A16" s="392" t="s">
        <v>34</v>
      </c>
      <c r="B16" s="393"/>
      <c r="C16" s="393"/>
      <c r="D16" s="393"/>
      <c r="E16" s="394"/>
      <c r="F16" s="608">
        <v>19</v>
      </c>
      <c r="G16" s="609"/>
      <c r="H16" s="609"/>
      <c r="I16" s="423" t="s">
        <v>38</v>
      </c>
      <c r="J16" s="423"/>
      <c r="K16" s="610" t="s">
        <v>179</v>
      </c>
      <c r="L16" s="610"/>
      <c r="M16" s="423" t="s">
        <v>39</v>
      </c>
      <c r="N16" s="424"/>
      <c r="O16" s="608">
        <v>19</v>
      </c>
      <c r="P16" s="609"/>
      <c r="Q16" s="609"/>
      <c r="R16" s="423" t="s">
        <v>38</v>
      </c>
      <c r="S16" s="423"/>
      <c r="T16" s="610" t="s">
        <v>179</v>
      </c>
      <c r="U16" s="610"/>
      <c r="V16" s="423" t="s">
        <v>39</v>
      </c>
      <c r="W16" s="424"/>
      <c r="X16" s="608">
        <v>19</v>
      </c>
      <c r="Y16" s="609"/>
      <c r="Z16" s="609"/>
      <c r="AA16" s="423" t="s">
        <v>38</v>
      </c>
      <c r="AB16" s="423"/>
      <c r="AC16" s="610" t="s">
        <v>179</v>
      </c>
      <c r="AD16" s="610"/>
      <c r="AE16" s="423" t="s">
        <v>39</v>
      </c>
      <c r="AF16" s="424"/>
      <c r="AG16" s="608">
        <v>16</v>
      </c>
      <c r="AH16" s="609"/>
      <c r="AI16" s="609"/>
      <c r="AJ16" s="423" t="s">
        <v>38</v>
      </c>
      <c r="AK16" s="423"/>
      <c r="AL16" s="610" t="s">
        <v>179</v>
      </c>
      <c r="AM16" s="610"/>
      <c r="AN16" s="423" t="s">
        <v>39</v>
      </c>
      <c r="AO16" s="424"/>
      <c r="AP16" s="425"/>
      <c r="AQ16" s="426"/>
      <c r="AR16" s="426"/>
      <c r="AS16" s="426"/>
      <c r="AT16" s="426"/>
      <c r="AU16" s="427"/>
      <c r="AV16" s="192"/>
    </row>
    <row r="17" spans="1:48" ht="23.25" customHeight="1" x14ac:dyDescent="0.25">
      <c r="A17" s="392" t="s">
        <v>123</v>
      </c>
      <c r="B17" s="393"/>
      <c r="C17" s="393"/>
      <c r="D17" s="393"/>
      <c r="E17" s="394"/>
      <c r="F17" s="615">
        <f>'開設日数内訳書 （記載例）'!AM32</f>
        <v>206</v>
      </c>
      <c r="G17" s="616"/>
      <c r="H17" s="616"/>
      <c r="I17" s="616"/>
      <c r="J17" s="616"/>
      <c r="K17" s="616"/>
      <c r="L17" s="616"/>
      <c r="M17" s="432" t="s">
        <v>2</v>
      </c>
      <c r="N17" s="433"/>
      <c r="O17" s="615">
        <f>'開設日数内訳書 （記載例）'!AN32</f>
        <v>47</v>
      </c>
      <c r="P17" s="616"/>
      <c r="Q17" s="616"/>
      <c r="R17" s="616"/>
      <c r="S17" s="616"/>
      <c r="T17" s="616"/>
      <c r="U17" s="616"/>
      <c r="V17" s="432" t="s">
        <v>2</v>
      </c>
      <c r="W17" s="433"/>
      <c r="X17" s="615">
        <f>'開設日数内訳書 （記載例）'!AO32</f>
        <v>33</v>
      </c>
      <c r="Y17" s="616"/>
      <c r="Z17" s="616"/>
      <c r="AA17" s="616"/>
      <c r="AB17" s="616"/>
      <c r="AC17" s="616"/>
      <c r="AD17" s="616"/>
      <c r="AE17" s="432" t="s">
        <v>2</v>
      </c>
      <c r="AF17" s="433"/>
      <c r="AG17" s="615">
        <f>'開設日数内訳書 （記載例）'!AP32</f>
        <v>2</v>
      </c>
      <c r="AH17" s="616"/>
      <c r="AI17" s="616"/>
      <c r="AJ17" s="616"/>
      <c r="AK17" s="616"/>
      <c r="AL17" s="616"/>
      <c r="AM17" s="616"/>
      <c r="AN17" s="432" t="s">
        <v>2</v>
      </c>
      <c r="AO17" s="433"/>
      <c r="AP17" s="619">
        <f>F17+O17+X17+AG17</f>
        <v>288</v>
      </c>
      <c r="AQ17" s="620"/>
      <c r="AR17" s="620"/>
      <c r="AS17" s="620"/>
      <c r="AT17" s="432" t="s">
        <v>2</v>
      </c>
      <c r="AU17" s="433"/>
      <c r="AV17" s="200"/>
    </row>
    <row r="18" spans="1:48" ht="17.25" customHeight="1" x14ac:dyDescent="0.25">
      <c r="A18" s="438" t="s">
        <v>135</v>
      </c>
      <c r="B18" s="439"/>
      <c r="C18" s="439"/>
      <c r="D18" s="439"/>
      <c r="E18" s="439"/>
      <c r="F18" s="439"/>
      <c r="G18" s="439"/>
      <c r="H18" s="439"/>
      <c r="I18" s="439"/>
      <c r="J18" s="439"/>
      <c r="K18" s="282" t="s">
        <v>138</v>
      </c>
      <c r="L18" s="611" t="s">
        <v>178</v>
      </c>
      <c r="M18" s="611"/>
      <c r="N18" s="611"/>
      <c r="O18" s="611"/>
      <c r="P18" s="611"/>
      <c r="Q18" s="611"/>
      <c r="R18" s="611"/>
      <c r="S18" s="611"/>
      <c r="T18" s="611"/>
      <c r="U18" s="282" t="s">
        <v>139</v>
      </c>
      <c r="V18" s="282" t="s">
        <v>52</v>
      </c>
      <c r="W18" s="282"/>
      <c r="X18" s="282" t="s">
        <v>138</v>
      </c>
      <c r="Y18" s="611" t="s">
        <v>177</v>
      </c>
      <c r="Z18" s="611"/>
      <c r="AA18" s="611"/>
      <c r="AB18" s="611"/>
      <c r="AC18" s="611"/>
      <c r="AD18" s="611"/>
      <c r="AE18" s="611"/>
      <c r="AF18" s="611"/>
      <c r="AG18" s="611"/>
      <c r="AH18" s="282" t="s">
        <v>139</v>
      </c>
      <c r="AI18" s="282" t="s">
        <v>52</v>
      </c>
      <c r="AJ18" s="282"/>
      <c r="AK18" s="282" t="s">
        <v>138</v>
      </c>
      <c r="AL18" s="612" t="s">
        <v>176</v>
      </c>
      <c r="AM18" s="612"/>
      <c r="AN18" s="612"/>
      <c r="AO18" s="612"/>
      <c r="AP18" s="612"/>
      <c r="AQ18" s="612"/>
      <c r="AR18" s="612"/>
      <c r="AS18" s="612"/>
      <c r="AT18" s="612"/>
      <c r="AU18" s="282" t="s">
        <v>139</v>
      </c>
      <c r="AV18" s="351"/>
    </row>
    <row r="19" spans="1:48" ht="17.25" customHeight="1" x14ac:dyDescent="0.25">
      <c r="A19" s="440" t="s">
        <v>136</v>
      </c>
      <c r="B19" s="441"/>
      <c r="C19" s="441"/>
      <c r="D19" s="441"/>
      <c r="E19" s="441"/>
      <c r="F19" s="441"/>
      <c r="G19" s="441"/>
      <c r="H19" s="441"/>
      <c r="I19" s="441"/>
      <c r="J19" s="441"/>
      <c r="K19" s="228" t="s">
        <v>138</v>
      </c>
      <c r="L19" s="613" t="s">
        <v>175</v>
      </c>
      <c r="M19" s="613"/>
      <c r="N19" s="613"/>
      <c r="O19" s="613"/>
      <c r="P19" s="613"/>
      <c r="Q19" s="613"/>
      <c r="R19" s="613"/>
      <c r="S19" s="613"/>
      <c r="T19" s="613"/>
      <c r="U19" s="613"/>
      <c r="V19" s="613"/>
      <c r="W19" s="613"/>
      <c r="X19" s="613"/>
      <c r="Y19" s="613"/>
      <c r="Z19" s="613"/>
      <c r="AA19" s="613"/>
      <c r="AB19" s="613"/>
      <c r="AC19" s="613"/>
      <c r="AD19" s="613"/>
      <c r="AE19" s="613"/>
      <c r="AF19" s="613"/>
      <c r="AG19" s="613"/>
      <c r="AH19" s="613"/>
      <c r="AI19" s="613"/>
      <c r="AJ19" s="613"/>
      <c r="AK19" s="613"/>
      <c r="AL19" s="613"/>
      <c r="AM19" s="613"/>
      <c r="AN19" s="613"/>
      <c r="AO19" s="613"/>
      <c r="AP19" s="613"/>
      <c r="AQ19" s="613"/>
      <c r="AR19" s="613"/>
      <c r="AS19" s="613"/>
      <c r="AT19" s="613"/>
      <c r="AU19" s="283" t="s">
        <v>139</v>
      </c>
      <c r="AV19" s="201"/>
    </row>
    <row r="20" spans="1:48" ht="17.25" customHeight="1" x14ac:dyDescent="0.25">
      <c r="A20" s="436" t="s">
        <v>137</v>
      </c>
      <c r="B20" s="437"/>
      <c r="C20" s="437"/>
      <c r="D20" s="437"/>
      <c r="E20" s="437"/>
      <c r="F20" s="437"/>
      <c r="G20" s="437"/>
      <c r="H20" s="437"/>
      <c r="I20" s="437"/>
      <c r="J20" s="437"/>
      <c r="K20" s="284" t="s">
        <v>138</v>
      </c>
      <c r="L20" s="614" t="s">
        <v>174</v>
      </c>
      <c r="M20" s="614"/>
      <c r="N20" s="614"/>
      <c r="O20" s="614"/>
      <c r="P20" s="614"/>
      <c r="Q20" s="614"/>
      <c r="R20" s="614"/>
      <c r="S20" s="614"/>
      <c r="T20" s="614"/>
      <c r="U20" s="614"/>
      <c r="V20" s="614"/>
      <c r="W20" s="614"/>
      <c r="X20" s="614"/>
      <c r="Y20" s="614"/>
      <c r="Z20" s="614"/>
      <c r="AA20" s="614"/>
      <c r="AB20" s="614"/>
      <c r="AC20" s="614"/>
      <c r="AD20" s="614"/>
      <c r="AE20" s="614"/>
      <c r="AF20" s="614"/>
      <c r="AG20" s="614"/>
      <c r="AH20" s="614"/>
      <c r="AI20" s="614"/>
      <c r="AJ20" s="614"/>
      <c r="AK20" s="614"/>
      <c r="AL20" s="614"/>
      <c r="AM20" s="614"/>
      <c r="AN20" s="614"/>
      <c r="AO20" s="614"/>
      <c r="AP20" s="614"/>
      <c r="AQ20" s="614"/>
      <c r="AR20" s="614"/>
      <c r="AS20" s="614"/>
      <c r="AT20" s="614"/>
      <c r="AU20" s="285" t="s">
        <v>139</v>
      </c>
      <c r="AV20" s="201"/>
    </row>
    <row r="21" spans="1:48" ht="12.95" customHeight="1" x14ac:dyDescent="0.25">
      <c r="A21" s="202"/>
      <c r="B21" s="202"/>
      <c r="C21" s="202"/>
      <c r="D21" s="202"/>
      <c r="E21" s="202"/>
      <c r="F21" s="202"/>
      <c r="G21" s="202"/>
      <c r="H21" s="202"/>
      <c r="I21" s="202"/>
      <c r="J21" s="202"/>
      <c r="K21" s="202"/>
      <c r="L21" s="202"/>
      <c r="M21" s="202"/>
      <c r="N21" s="202"/>
      <c r="O21" s="202"/>
      <c r="P21" s="202"/>
      <c r="Q21" s="202"/>
      <c r="R21" s="202"/>
      <c r="S21" s="202"/>
      <c r="T21" s="202"/>
      <c r="U21" s="202"/>
      <c r="V21" s="202"/>
      <c r="W21" s="202"/>
      <c r="X21" s="202"/>
      <c r="Y21" s="202"/>
      <c r="Z21" s="202"/>
      <c r="AA21" s="202"/>
      <c r="AB21" s="202"/>
      <c r="AC21" s="202"/>
      <c r="AD21" s="202"/>
      <c r="AE21" s="202"/>
      <c r="AF21" s="202"/>
      <c r="AG21" s="202"/>
      <c r="AH21" s="202"/>
    </row>
    <row r="22" spans="1:48" ht="23.25" customHeight="1" x14ac:dyDescent="0.25">
      <c r="A22" s="198" t="s">
        <v>112</v>
      </c>
      <c r="U22" s="203"/>
    </row>
    <row r="23" spans="1:48" ht="23.25" customHeight="1" x14ac:dyDescent="0.25">
      <c r="A23" s="478" t="s">
        <v>8</v>
      </c>
      <c r="B23" s="479"/>
      <c r="C23" s="479"/>
      <c r="D23" s="480"/>
      <c r="E23" s="204" t="s">
        <v>4</v>
      </c>
      <c r="F23" s="205"/>
      <c r="G23" s="205"/>
      <c r="H23" s="205"/>
      <c r="I23" s="205"/>
      <c r="J23" s="205"/>
      <c r="K23" s="205"/>
      <c r="L23" s="205"/>
      <c r="M23" s="205"/>
      <c r="N23" s="205"/>
      <c r="O23" s="205"/>
      <c r="P23" s="205"/>
      <c r="Q23" s="205"/>
      <c r="R23" s="206"/>
      <c r="S23" s="636">
        <v>4</v>
      </c>
      <c r="T23" s="636"/>
      <c r="U23" s="636"/>
      <c r="V23" s="636"/>
      <c r="W23" s="206" t="s">
        <v>1</v>
      </c>
      <c r="X23" s="207"/>
      <c r="Y23" s="206" t="s">
        <v>6</v>
      </c>
      <c r="Z23" s="205"/>
      <c r="AA23" s="206"/>
      <c r="AB23" s="206"/>
      <c r="AC23" s="206"/>
      <c r="AD23" s="206"/>
      <c r="AE23" s="636">
        <v>2</v>
      </c>
      <c r="AF23" s="636"/>
      <c r="AG23" s="636"/>
      <c r="AH23" s="207" t="s">
        <v>1</v>
      </c>
      <c r="AI23" s="206" t="s">
        <v>113</v>
      </c>
      <c r="AJ23" s="206" t="s">
        <v>114</v>
      </c>
      <c r="AK23" s="206"/>
      <c r="AL23" s="206"/>
      <c r="AM23" s="636">
        <v>2</v>
      </c>
      <c r="AN23" s="636"/>
      <c r="AO23" s="636"/>
      <c r="AP23" s="206" t="s">
        <v>7</v>
      </c>
      <c r="AQ23" s="206"/>
      <c r="AR23" s="205"/>
      <c r="AS23" s="205"/>
      <c r="AT23" s="205"/>
      <c r="AU23" s="208"/>
    </row>
    <row r="24" spans="1:48" ht="23.25" customHeight="1" x14ac:dyDescent="0.25">
      <c r="A24" s="481"/>
      <c r="B24" s="482"/>
      <c r="C24" s="482"/>
      <c r="D24" s="483"/>
      <c r="E24" s="209" t="s">
        <v>5</v>
      </c>
      <c r="F24" s="210"/>
      <c r="G24" s="210"/>
      <c r="H24" s="210"/>
      <c r="I24" s="210"/>
      <c r="J24" s="210"/>
      <c r="K24" s="210"/>
      <c r="L24" s="210"/>
      <c r="M24" s="210"/>
      <c r="N24" s="210"/>
      <c r="O24" s="210"/>
      <c r="P24" s="210"/>
      <c r="Q24" s="210"/>
      <c r="R24" s="211"/>
      <c r="S24" s="626">
        <v>2</v>
      </c>
      <c r="T24" s="626"/>
      <c r="U24" s="626"/>
      <c r="V24" s="626"/>
      <c r="W24" s="211" t="s">
        <v>1</v>
      </c>
      <c r="X24" s="212"/>
      <c r="Y24" s="211" t="s">
        <v>6</v>
      </c>
      <c r="Z24" s="210"/>
      <c r="AA24" s="211"/>
      <c r="AB24" s="211"/>
      <c r="AC24" s="211"/>
      <c r="AD24" s="211"/>
      <c r="AE24" s="626">
        <v>1</v>
      </c>
      <c r="AF24" s="626"/>
      <c r="AG24" s="626"/>
      <c r="AH24" s="212" t="s">
        <v>1</v>
      </c>
      <c r="AI24" s="211" t="s">
        <v>113</v>
      </c>
      <c r="AJ24" s="211" t="s">
        <v>114</v>
      </c>
      <c r="AK24" s="211"/>
      <c r="AL24" s="211"/>
      <c r="AM24" s="626">
        <v>1</v>
      </c>
      <c r="AN24" s="626"/>
      <c r="AO24" s="626"/>
      <c r="AP24" s="211" t="s">
        <v>7</v>
      </c>
      <c r="AQ24" s="211"/>
      <c r="AR24" s="210"/>
      <c r="AS24" s="210"/>
      <c r="AT24" s="210"/>
      <c r="AU24" s="213"/>
    </row>
    <row r="25" spans="1:48" ht="23.25" customHeight="1" x14ac:dyDescent="0.25">
      <c r="A25" s="481"/>
      <c r="B25" s="482"/>
      <c r="C25" s="482"/>
      <c r="D25" s="483"/>
      <c r="E25" s="209" t="s">
        <v>115</v>
      </c>
      <c r="F25" s="214"/>
      <c r="G25" s="214"/>
      <c r="H25" s="214"/>
      <c r="I25" s="214"/>
      <c r="J25" s="214"/>
      <c r="K25" s="214"/>
      <c r="L25" s="210"/>
      <c r="M25" s="210"/>
      <c r="N25" s="210"/>
      <c r="O25" s="210"/>
      <c r="P25" s="210"/>
      <c r="Q25" s="210"/>
      <c r="R25" s="210"/>
      <c r="S25" s="617">
        <v>1</v>
      </c>
      <c r="T25" s="617"/>
      <c r="U25" s="617"/>
      <c r="V25" s="617"/>
      <c r="W25" s="211" t="s">
        <v>1</v>
      </c>
      <c r="X25" s="211"/>
      <c r="Y25" s="211" t="s">
        <v>6</v>
      </c>
      <c r="Z25" s="211"/>
      <c r="AA25" s="215"/>
      <c r="AB25" s="211"/>
      <c r="AC25" s="211"/>
      <c r="AD25" s="211"/>
      <c r="AE25" s="618">
        <v>1</v>
      </c>
      <c r="AF25" s="618"/>
      <c r="AG25" s="618"/>
      <c r="AH25" s="211" t="s">
        <v>1</v>
      </c>
      <c r="AI25" s="216" t="s">
        <v>113</v>
      </c>
      <c r="AJ25" s="217" t="s">
        <v>114</v>
      </c>
      <c r="AK25" s="211"/>
      <c r="AL25" s="211"/>
      <c r="AM25" s="617">
        <v>0</v>
      </c>
      <c r="AN25" s="617"/>
      <c r="AO25" s="617"/>
      <c r="AP25" s="211" t="s">
        <v>7</v>
      </c>
      <c r="AQ25" s="210"/>
      <c r="AR25" s="210"/>
      <c r="AS25" s="210"/>
      <c r="AT25" s="210"/>
      <c r="AU25" s="213"/>
    </row>
    <row r="26" spans="1:48" ht="24" customHeight="1" x14ac:dyDescent="0.25">
      <c r="A26" s="484"/>
      <c r="B26" s="485"/>
      <c r="C26" s="485"/>
      <c r="D26" s="486"/>
      <c r="E26" s="218" t="s">
        <v>124</v>
      </c>
      <c r="F26" s="219"/>
      <c r="G26" s="219"/>
      <c r="H26" s="219"/>
      <c r="I26" s="219" t="s">
        <v>41</v>
      </c>
      <c r="J26" s="635" t="s">
        <v>173</v>
      </c>
      <c r="K26" s="635"/>
      <c r="L26" s="635"/>
      <c r="M26" s="635"/>
      <c r="N26" s="635"/>
      <c r="O26" s="635"/>
      <c r="P26" s="635"/>
      <c r="Q26" s="635"/>
      <c r="R26" s="188" t="s">
        <v>42</v>
      </c>
      <c r="S26" s="596">
        <v>1</v>
      </c>
      <c r="T26" s="596"/>
      <c r="U26" s="596"/>
      <c r="V26" s="596"/>
      <c r="W26" s="219" t="s">
        <v>1</v>
      </c>
      <c r="X26" s="220"/>
      <c r="Y26" s="219" t="s">
        <v>6</v>
      </c>
      <c r="Z26" s="219"/>
      <c r="AA26" s="219"/>
      <c r="AB26" s="219"/>
      <c r="AC26" s="219"/>
      <c r="AD26" s="219"/>
      <c r="AE26" s="596">
        <v>0</v>
      </c>
      <c r="AF26" s="596"/>
      <c r="AG26" s="596"/>
      <c r="AH26" s="220" t="s">
        <v>1</v>
      </c>
      <c r="AI26" s="219" t="s">
        <v>113</v>
      </c>
      <c r="AJ26" s="219" t="s">
        <v>114</v>
      </c>
      <c r="AK26" s="219"/>
      <c r="AL26" s="219"/>
      <c r="AM26" s="596">
        <v>1</v>
      </c>
      <c r="AN26" s="596"/>
      <c r="AO26" s="596"/>
      <c r="AP26" s="219" t="s">
        <v>7</v>
      </c>
      <c r="AQ26" s="219"/>
      <c r="AR26" s="219"/>
      <c r="AS26" s="219"/>
      <c r="AT26" s="219"/>
      <c r="AU26" s="221"/>
    </row>
    <row r="27" spans="1:48" ht="12.95" customHeight="1" x14ac:dyDescent="0.25">
      <c r="J27" s="205"/>
      <c r="K27" s="205"/>
      <c r="L27" s="205"/>
      <c r="M27" s="205"/>
      <c r="N27" s="205"/>
      <c r="O27" s="205"/>
      <c r="P27" s="205"/>
      <c r="Q27" s="205"/>
      <c r="R27" s="205"/>
    </row>
    <row r="28" spans="1:48" ht="21" customHeight="1" x14ac:dyDescent="0.25">
      <c r="A28" s="198" t="s">
        <v>22</v>
      </c>
      <c r="F28" s="222" t="s">
        <v>116</v>
      </c>
    </row>
    <row r="29" spans="1:48" ht="24" customHeight="1" x14ac:dyDescent="0.25">
      <c r="A29" s="470" t="s">
        <v>15</v>
      </c>
      <c r="B29" s="470"/>
      <c r="C29" s="470"/>
      <c r="D29" s="470"/>
      <c r="E29" s="470"/>
      <c r="F29" s="470"/>
      <c r="G29" s="470"/>
      <c r="H29" s="470"/>
      <c r="I29" s="470"/>
      <c r="J29" s="470"/>
      <c r="K29" s="470"/>
      <c r="L29" s="470"/>
      <c r="M29" s="392"/>
      <c r="N29" s="470" t="s">
        <v>16</v>
      </c>
      <c r="O29" s="470"/>
      <c r="P29" s="470"/>
      <c r="Q29" s="470"/>
      <c r="R29" s="470"/>
      <c r="S29" s="470"/>
      <c r="T29" s="470"/>
      <c r="U29" s="392"/>
      <c r="V29" s="470" t="s">
        <v>17</v>
      </c>
      <c r="W29" s="470"/>
      <c r="X29" s="470"/>
      <c r="Y29" s="470"/>
      <c r="Z29" s="470"/>
      <c r="AA29" s="470"/>
      <c r="AB29" s="470" t="s">
        <v>9</v>
      </c>
      <c r="AC29" s="470"/>
      <c r="AD29" s="470"/>
      <c r="AE29" s="470"/>
      <c r="AF29" s="470"/>
      <c r="AG29" s="470"/>
      <c r="AH29" s="470"/>
      <c r="AI29" s="470"/>
      <c r="AJ29" s="470"/>
      <c r="AK29" s="470"/>
      <c r="AL29" s="470"/>
      <c r="AM29" s="470"/>
      <c r="AN29" s="470"/>
      <c r="AO29" s="470"/>
      <c r="AP29" s="470"/>
      <c r="AQ29" s="470"/>
      <c r="AR29" s="470"/>
      <c r="AS29" s="470"/>
      <c r="AT29" s="470"/>
      <c r="AU29" s="470"/>
      <c r="AV29" s="192"/>
    </row>
    <row r="30" spans="1:48" ht="24" customHeight="1" x14ac:dyDescent="0.25">
      <c r="A30" s="637" t="s">
        <v>172</v>
      </c>
      <c r="B30" s="636"/>
      <c r="C30" s="636"/>
      <c r="D30" s="636"/>
      <c r="E30" s="636"/>
      <c r="F30" s="636"/>
      <c r="G30" s="636"/>
      <c r="H30" s="636"/>
      <c r="I30" s="636"/>
      <c r="J30" s="636"/>
      <c r="K30" s="636"/>
      <c r="L30" s="636"/>
      <c r="M30" s="638"/>
      <c r="N30" s="639">
        <v>46126</v>
      </c>
      <c r="O30" s="640"/>
      <c r="P30" s="640"/>
      <c r="Q30" s="640"/>
      <c r="R30" s="640"/>
      <c r="S30" s="640"/>
      <c r="T30" s="640"/>
      <c r="U30" s="641"/>
      <c r="V30" s="637" t="s">
        <v>171</v>
      </c>
      <c r="W30" s="636"/>
      <c r="X30" s="636"/>
      <c r="Y30" s="636"/>
      <c r="Z30" s="636"/>
      <c r="AA30" s="638"/>
      <c r="AB30" s="637" t="s">
        <v>170</v>
      </c>
      <c r="AC30" s="636"/>
      <c r="AD30" s="636"/>
      <c r="AE30" s="636"/>
      <c r="AF30" s="636"/>
      <c r="AG30" s="636"/>
      <c r="AH30" s="636"/>
      <c r="AI30" s="636"/>
      <c r="AJ30" s="636"/>
      <c r="AK30" s="636"/>
      <c r="AL30" s="636"/>
      <c r="AM30" s="636"/>
      <c r="AN30" s="636"/>
      <c r="AO30" s="636"/>
      <c r="AP30" s="636"/>
      <c r="AQ30" s="636"/>
      <c r="AR30" s="636"/>
      <c r="AS30" s="636"/>
      <c r="AT30" s="636"/>
      <c r="AU30" s="638"/>
      <c r="AV30" s="223"/>
    </row>
    <row r="31" spans="1:48" ht="24" customHeight="1" x14ac:dyDescent="0.25">
      <c r="A31" s="630" t="s">
        <v>169</v>
      </c>
      <c r="B31" s="626"/>
      <c r="C31" s="626"/>
      <c r="D31" s="626"/>
      <c r="E31" s="626"/>
      <c r="F31" s="626"/>
      <c r="G31" s="626"/>
      <c r="H31" s="626"/>
      <c r="I31" s="626"/>
      <c r="J31" s="626"/>
      <c r="K31" s="626"/>
      <c r="L31" s="626"/>
      <c r="M31" s="631"/>
      <c r="N31" s="632">
        <v>46151</v>
      </c>
      <c r="O31" s="633"/>
      <c r="P31" s="633"/>
      <c r="Q31" s="633"/>
      <c r="R31" s="633"/>
      <c r="S31" s="633"/>
      <c r="T31" s="633"/>
      <c r="U31" s="634"/>
      <c r="V31" s="630" t="s">
        <v>168</v>
      </c>
      <c r="W31" s="626"/>
      <c r="X31" s="626"/>
      <c r="Y31" s="626"/>
      <c r="Z31" s="626"/>
      <c r="AA31" s="631"/>
      <c r="AB31" s="630" t="s">
        <v>167</v>
      </c>
      <c r="AC31" s="626"/>
      <c r="AD31" s="626"/>
      <c r="AE31" s="626"/>
      <c r="AF31" s="626"/>
      <c r="AG31" s="626"/>
      <c r="AH31" s="626"/>
      <c r="AI31" s="626"/>
      <c r="AJ31" s="626"/>
      <c r="AK31" s="626"/>
      <c r="AL31" s="626"/>
      <c r="AM31" s="626"/>
      <c r="AN31" s="626"/>
      <c r="AO31" s="626"/>
      <c r="AP31" s="626"/>
      <c r="AQ31" s="626"/>
      <c r="AR31" s="626"/>
      <c r="AS31" s="626"/>
      <c r="AT31" s="626"/>
      <c r="AU31" s="631"/>
      <c r="AV31" s="223"/>
    </row>
    <row r="32" spans="1:48" ht="24" customHeight="1" x14ac:dyDescent="0.25">
      <c r="A32" s="457"/>
      <c r="B32" s="458"/>
      <c r="C32" s="458"/>
      <c r="D32" s="458"/>
      <c r="E32" s="458"/>
      <c r="F32" s="458"/>
      <c r="G32" s="458"/>
      <c r="H32" s="458"/>
      <c r="I32" s="458"/>
      <c r="J32" s="458"/>
      <c r="K32" s="458"/>
      <c r="L32" s="458"/>
      <c r="M32" s="459"/>
      <c r="N32" s="460"/>
      <c r="O32" s="461"/>
      <c r="P32" s="461"/>
      <c r="Q32" s="461"/>
      <c r="R32" s="461"/>
      <c r="S32" s="461"/>
      <c r="T32" s="461"/>
      <c r="U32" s="462"/>
      <c r="V32" s="457"/>
      <c r="W32" s="458"/>
      <c r="X32" s="458"/>
      <c r="Y32" s="458"/>
      <c r="Z32" s="458"/>
      <c r="AA32" s="459"/>
      <c r="AB32" s="457"/>
      <c r="AC32" s="458"/>
      <c r="AD32" s="458"/>
      <c r="AE32" s="458"/>
      <c r="AF32" s="458"/>
      <c r="AG32" s="458"/>
      <c r="AH32" s="458"/>
      <c r="AI32" s="458"/>
      <c r="AJ32" s="458"/>
      <c r="AK32" s="458"/>
      <c r="AL32" s="458"/>
      <c r="AM32" s="458"/>
      <c r="AN32" s="458"/>
      <c r="AO32" s="458"/>
      <c r="AP32" s="458"/>
      <c r="AQ32" s="458"/>
      <c r="AR32" s="458"/>
      <c r="AS32" s="458"/>
      <c r="AT32" s="458"/>
      <c r="AU32" s="459"/>
      <c r="AV32" s="223"/>
    </row>
    <row r="33" spans="1:48" ht="12.95" customHeight="1" x14ac:dyDescent="0.25">
      <c r="A33" s="224"/>
    </row>
    <row r="34" spans="1:48" ht="21.75" customHeight="1" x14ac:dyDescent="0.25">
      <c r="A34" s="198" t="s">
        <v>117</v>
      </c>
      <c r="H34" s="188" t="s">
        <v>118</v>
      </c>
    </row>
    <row r="35" spans="1:48" ht="24" customHeight="1" x14ac:dyDescent="0.25">
      <c r="A35" s="445" t="s">
        <v>18</v>
      </c>
      <c r="B35" s="446"/>
      <c r="C35" s="446"/>
      <c r="D35" s="446"/>
      <c r="E35" s="447"/>
      <c r="F35" s="445" t="s">
        <v>20</v>
      </c>
      <c r="G35" s="446"/>
      <c r="H35" s="447"/>
      <c r="I35" s="621">
        <v>2</v>
      </c>
      <c r="J35" s="622"/>
      <c r="K35" s="622"/>
      <c r="L35" s="622"/>
      <c r="M35" s="225" t="s">
        <v>21</v>
      </c>
      <c r="N35" s="396" t="s">
        <v>119</v>
      </c>
      <c r="O35" s="465"/>
      <c r="P35" s="465"/>
      <c r="Q35" s="465"/>
      <c r="R35" s="465"/>
      <c r="S35" s="465"/>
      <c r="T35" s="466"/>
      <c r="U35" s="623" t="s">
        <v>166</v>
      </c>
      <c r="V35" s="624"/>
      <c r="W35" s="624"/>
      <c r="X35" s="624"/>
      <c r="Y35" s="624"/>
      <c r="Z35" s="624"/>
      <c r="AA35" s="624"/>
      <c r="AB35" s="624"/>
      <c r="AC35" s="624"/>
      <c r="AD35" s="624"/>
      <c r="AE35" s="624"/>
      <c r="AF35" s="624"/>
      <c r="AG35" s="624"/>
      <c r="AH35" s="624"/>
      <c r="AI35" s="624"/>
      <c r="AJ35" s="624"/>
      <c r="AK35" s="624"/>
      <c r="AL35" s="624"/>
      <c r="AM35" s="624"/>
      <c r="AN35" s="624"/>
      <c r="AO35" s="624"/>
      <c r="AP35" s="624"/>
      <c r="AQ35" s="624"/>
      <c r="AR35" s="624"/>
      <c r="AS35" s="624"/>
      <c r="AT35" s="624"/>
      <c r="AU35" s="625"/>
      <c r="AV35" s="226"/>
    </row>
    <row r="36" spans="1:48" ht="44.25" customHeight="1" x14ac:dyDescent="0.25">
      <c r="A36" s="445" t="s">
        <v>19</v>
      </c>
      <c r="B36" s="446"/>
      <c r="C36" s="446"/>
      <c r="D36" s="446"/>
      <c r="E36" s="447"/>
      <c r="F36" s="445" t="s">
        <v>9</v>
      </c>
      <c r="G36" s="446"/>
      <c r="H36" s="447"/>
      <c r="I36" s="627" t="s">
        <v>165</v>
      </c>
      <c r="J36" s="628"/>
      <c r="K36" s="628"/>
      <c r="L36" s="628"/>
      <c r="M36" s="628"/>
      <c r="N36" s="628"/>
      <c r="O36" s="628"/>
      <c r="P36" s="628"/>
      <c r="Q36" s="628"/>
      <c r="R36" s="628"/>
      <c r="S36" s="628"/>
      <c r="T36" s="628"/>
      <c r="U36" s="628"/>
      <c r="V36" s="628"/>
      <c r="W36" s="628"/>
      <c r="X36" s="628"/>
      <c r="Y36" s="628"/>
      <c r="Z36" s="628"/>
      <c r="AA36" s="628"/>
      <c r="AB36" s="628"/>
      <c r="AC36" s="628"/>
      <c r="AD36" s="628"/>
      <c r="AE36" s="628"/>
      <c r="AF36" s="628"/>
      <c r="AG36" s="628"/>
      <c r="AH36" s="628"/>
      <c r="AI36" s="628"/>
      <c r="AJ36" s="628"/>
      <c r="AK36" s="628"/>
      <c r="AL36" s="628"/>
      <c r="AM36" s="628"/>
      <c r="AN36" s="628"/>
      <c r="AO36" s="628"/>
      <c r="AP36" s="628"/>
      <c r="AQ36" s="628"/>
      <c r="AR36" s="628"/>
      <c r="AS36" s="628"/>
      <c r="AT36" s="628"/>
      <c r="AU36" s="629"/>
      <c r="AV36" s="226"/>
    </row>
  </sheetData>
  <sheetProtection algorithmName="SHA-512" hashValue="Y8Jyu7mWaIN59d2DkYSDfgKPnD0+W4JShsNJpYJYVF+MscyjWVJwcfMI18+epEo6pWuOWS2QqyGBx2IxbC/mUw==" saltValue="QHRPgLKGTzbjeqGK7Zcy3g==" spinCount="100000" sheet="1" objects="1" scenarios="1"/>
  <mergeCells count="150">
    <mergeCell ref="A36:E36"/>
    <mergeCell ref="F36:H36"/>
    <mergeCell ref="I36:AU36"/>
    <mergeCell ref="A31:M31"/>
    <mergeCell ref="N31:U31"/>
    <mergeCell ref="V31:AA31"/>
    <mergeCell ref="AB31:AU31"/>
    <mergeCell ref="A32:M32"/>
    <mergeCell ref="AE26:AG26"/>
    <mergeCell ref="AM26:AO26"/>
    <mergeCell ref="J26:Q26"/>
    <mergeCell ref="S26:V26"/>
    <mergeCell ref="A23:D26"/>
    <mergeCell ref="S23:V23"/>
    <mergeCell ref="AE23:AG23"/>
    <mergeCell ref="AM23:AO23"/>
    <mergeCell ref="S24:V24"/>
    <mergeCell ref="AE24:AG24"/>
    <mergeCell ref="A29:M29"/>
    <mergeCell ref="N29:U29"/>
    <mergeCell ref="V29:AA29"/>
    <mergeCell ref="AB29:AU29"/>
    <mergeCell ref="A30:M30"/>
    <mergeCell ref="N30:U30"/>
    <mergeCell ref="AM25:AO25"/>
    <mergeCell ref="AE25:AG25"/>
    <mergeCell ref="AP17:AS17"/>
    <mergeCell ref="N32:U32"/>
    <mergeCell ref="V32:AA32"/>
    <mergeCell ref="AB32:AU32"/>
    <mergeCell ref="A35:E35"/>
    <mergeCell ref="F35:H35"/>
    <mergeCell ref="I35:L35"/>
    <mergeCell ref="N35:T35"/>
    <mergeCell ref="U35:AU35"/>
    <mergeCell ref="AM24:AO24"/>
    <mergeCell ref="S25:V25"/>
    <mergeCell ref="V30:AA30"/>
    <mergeCell ref="AB30:AU30"/>
    <mergeCell ref="A20:J20"/>
    <mergeCell ref="A18:J18"/>
    <mergeCell ref="A19:J19"/>
    <mergeCell ref="L18:T18"/>
    <mergeCell ref="Y18:AG18"/>
    <mergeCell ref="AL18:AT18"/>
    <mergeCell ref="L19:AT19"/>
    <mergeCell ref="L20:AT20"/>
    <mergeCell ref="AT17:AU17"/>
    <mergeCell ref="A17:E17"/>
    <mergeCell ref="F17:L17"/>
    <mergeCell ref="M17:N17"/>
    <mergeCell ref="O17:U17"/>
    <mergeCell ref="V17:W17"/>
    <mergeCell ref="X17:AD17"/>
    <mergeCell ref="AE17:AF17"/>
    <mergeCell ref="AG17:AM17"/>
    <mergeCell ref="AN17:AO17"/>
    <mergeCell ref="AL16:AM16"/>
    <mergeCell ref="AN16:AO16"/>
    <mergeCell ref="AP16:AU16"/>
    <mergeCell ref="R16:S16"/>
    <mergeCell ref="T16:U16"/>
    <mergeCell ref="V16:W16"/>
    <mergeCell ref="X16:Z16"/>
    <mergeCell ref="AA16:AB16"/>
    <mergeCell ref="AC16:AD16"/>
    <mergeCell ref="AE16:AF16"/>
    <mergeCell ref="K15:L15"/>
    <mergeCell ref="M15:N15"/>
    <mergeCell ref="O15:Q15"/>
    <mergeCell ref="AC15:AD15"/>
    <mergeCell ref="A16:E16"/>
    <mergeCell ref="F16:H16"/>
    <mergeCell ref="I16:J16"/>
    <mergeCell ref="K16:L16"/>
    <mergeCell ref="M16:N16"/>
    <mergeCell ref="O16:Q16"/>
    <mergeCell ref="A11:E11"/>
    <mergeCell ref="F11:AU11"/>
    <mergeCell ref="G13:AU13"/>
    <mergeCell ref="A14:E14"/>
    <mergeCell ref="F14:N14"/>
    <mergeCell ref="O14:W14"/>
    <mergeCell ref="X14:AF14"/>
    <mergeCell ref="AG14:AO14"/>
    <mergeCell ref="AG16:AI16"/>
    <mergeCell ref="AJ16:AK16"/>
    <mergeCell ref="AL15:AM15"/>
    <mergeCell ref="AN15:AO15"/>
    <mergeCell ref="AP15:AU15"/>
    <mergeCell ref="R15:S15"/>
    <mergeCell ref="T15:U15"/>
    <mergeCell ref="V15:W15"/>
    <mergeCell ref="X15:Z15"/>
    <mergeCell ref="AA15:AB15"/>
    <mergeCell ref="AE15:AF15"/>
    <mergeCell ref="AG15:AI15"/>
    <mergeCell ref="AJ15:AK15"/>
    <mergeCell ref="A15:E15"/>
    <mergeCell ref="F15:H15"/>
    <mergeCell ref="I15:J15"/>
    <mergeCell ref="AP14:AU14"/>
    <mergeCell ref="AD10:AF10"/>
    <mergeCell ref="AG10:AI10"/>
    <mergeCell ref="AJ10:AL10"/>
    <mergeCell ref="AM10:AO10"/>
    <mergeCell ref="AP10:AR10"/>
    <mergeCell ref="AS10:AU10"/>
    <mergeCell ref="X10:Z10"/>
    <mergeCell ref="AA10:AC10"/>
    <mergeCell ref="A9:E9"/>
    <mergeCell ref="F9:H9"/>
    <mergeCell ref="I9:K9"/>
    <mergeCell ref="L9:N9"/>
    <mergeCell ref="T3:U3"/>
    <mergeCell ref="L8:N8"/>
    <mergeCell ref="B10:E10"/>
    <mergeCell ref="F10:H10"/>
    <mergeCell ref="I10:K10"/>
    <mergeCell ref="L10:N10"/>
    <mergeCell ref="O10:Q10"/>
    <mergeCell ref="R10:T10"/>
    <mergeCell ref="O9:Q9"/>
    <mergeCell ref="R9:T9"/>
    <mergeCell ref="U9:W9"/>
    <mergeCell ref="X9:Z9"/>
    <mergeCell ref="X8:Z8"/>
    <mergeCell ref="AA8:AC8"/>
    <mergeCell ref="AD8:AF8"/>
    <mergeCell ref="AG8:AI8"/>
    <mergeCell ref="U10:W10"/>
    <mergeCell ref="O8:Q8"/>
    <mergeCell ref="R8:T8"/>
    <mergeCell ref="U8:W8"/>
    <mergeCell ref="A5:J5"/>
    <mergeCell ref="K5:Z5"/>
    <mergeCell ref="A8:E8"/>
    <mergeCell ref="F8:H8"/>
    <mergeCell ref="I8:K8"/>
    <mergeCell ref="AP8:AR8"/>
    <mergeCell ref="AS9:AU9"/>
    <mergeCell ref="AA9:AC9"/>
    <mergeCell ref="AD9:AF9"/>
    <mergeCell ref="AG9:AI9"/>
    <mergeCell ref="AJ9:AL9"/>
    <mergeCell ref="AM9:AO9"/>
    <mergeCell ref="AP9:AR9"/>
    <mergeCell ref="AJ8:AL8"/>
    <mergeCell ref="AM8:AO8"/>
    <mergeCell ref="AS8:AU8"/>
  </mergeCells>
  <phoneticPr fontId="1"/>
  <pageMargins left="0.70866141732283472" right="0.43307086614173229" top="0.74803149606299213" bottom="0.74803149606299213" header="0.31496062992125984" footer="0.31496062992125984"/>
  <pageSetup paperSize="9" scale="92"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F33BA0-55DC-46F2-99D5-8EBB392EFA8B}">
  <sheetPr>
    <tabColor theme="7" tint="0.59999389629810485"/>
    <pageSetUpPr fitToPage="1"/>
  </sheetPr>
  <dimension ref="A1:Y30"/>
  <sheetViews>
    <sheetView showGridLines="0" view="pageBreakPreview" zoomScale="130" zoomScaleNormal="100" zoomScaleSheetLayoutView="130" workbookViewId="0">
      <selection activeCell="AA11" sqref="AA11"/>
    </sheetView>
  </sheetViews>
  <sheetFormatPr defaultColWidth="9" defaultRowHeight="10.5" x14ac:dyDescent="0.25"/>
  <cols>
    <col min="1" max="1" width="7.265625" style="230" customWidth="1"/>
    <col min="2" max="2" width="5.73046875" style="230" customWidth="1"/>
    <col min="3" max="3" width="3.73046875" style="231" customWidth="1"/>
    <col min="4" max="5" width="5.73046875" style="230" customWidth="1"/>
    <col min="6" max="6" width="3.73046875" style="231" customWidth="1"/>
    <col min="7" max="7" width="5.73046875" style="232" customWidth="1"/>
    <col min="8" max="8" width="5.73046875" style="230" customWidth="1"/>
    <col min="9" max="9" width="3.73046875" style="231" customWidth="1"/>
    <col min="10" max="10" width="5.73046875" style="232" customWidth="1"/>
    <col min="11" max="11" width="5.73046875" style="230" customWidth="1"/>
    <col min="12" max="12" width="3.73046875" style="231" customWidth="1"/>
    <col min="13" max="13" width="5.73046875" style="232" customWidth="1"/>
    <col min="14" max="14" width="5.73046875" style="230" customWidth="1"/>
    <col min="15" max="15" width="3.73046875" style="231" customWidth="1"/>
    <col min="16" max="16" width="5.73046875" style="232" customWidth="1"/>
    <col min="17" max="17" width="5.73046875" style="230" customWidth="1"/>
    <col min="18" max="18" width="3.73046875" style="231" customWidth="1"/>
    <col min="19" max="19" width="5.73046875" style="232" customWidth="1"/>
    <col min="20" max="21" width="5.265625" style="230" customWidth="1"/>
    <col min="22" max="22" width="5.86328125" style="230" customWidth="1"/>
    <col min="23" max="23" width="5.73046875" style="230" customWidth="1"/>
    <col min="24" max="24" width="5.73046875" style="233" customWidth="1"/>
    <col min="25" max="25" width="2.59765625" style="230" customWidth="1"/>
    <col min="26" max="35" width="10.46484375" style="230" customWidth="1"/>
    <col min="36" max="39" width="4.59765625" style="230" customWidth="1"/>
    <col min="40" max="16384" width="9" style="230"/>
  </cols>
  <sheetData>
    <row r="1" spans="1:25" ht="12.75" x14ac:dyDescent="0.25">
      <c r="A1" s="229" t="s">
        <v>125</v>
      </c>
    </row>
    <row r="3" spans="1:25" ht="26.25" customHeight="1" x14ac:dyDescent="0.25">
      <c r="B3" s="234"/>
      <c r="C3" s="234"/>
      <c r="D3" s="234"/>
      <c r="E3" s="234"/>
      <c r="F3" s="234"/>
      <c r="G3" s="234"/>
      <c r="H3" s="234"/>
      <c r="I3" s="647" t="s">
        <v>50</v>
      </c>
      <c r="J3" s="647"/>
      <c r="K3" s="332"/>
      <c r="L3" s="309" t="s">
        <v>150</v>
      </c>
      <c r="M3" s="310"/>
      <c r="N3" s="309"/>
      <c r="O3" s="309"/>
      <c r="P3" s="309"/>
      <c r="Q3" s="309"/>
      <c r="R3" s="308"/>
      <c r="S3" s="234"/>
      <c r="T3" s="234"/>
      <c r="U3" s="234"/>
      <c r="V3" s="234"/>
      <c r="W3" s="234"/>
      <c r="X3" s="234"/>
    </row>
    <row r="4" spans="1:25" ht="11.25" customHeight="1" x14ac:dyDescent="0.25">
      <c r="A4" s="235"/>
      <c r="B4" s="235"/>
      <c r="C4" s="235"/>
      <c r="D4" s="235"/>
      <c r="E4" s="235"/>
      <c r="F4" s="235"/>
      <c r="G4" s="235"/>
      <c r="H4" s="235"/>
      <c r="I4" s="235"/>
      <c r="J4" s="235"/>
      <c r="K4" s="235"/>
      <c r="L4" s="235"/>
      <c r="M4" s="235"/>
      <c r="N4" s="235"/>
      <c r="O4" s="235"/>
      <c r="P4" s="235"/>
      <c r="Q4" s="235"/>
      <c r="R4" s="235"/>
      <c r="S4" s="235"/>
      <c r="T4" s="235"/>
      <c r="U4" s="235"/>
      <c r="V4" s="235"/>
      <c r="W4" s="235"/>
      <c r="X4" s="236"/>
    </row>
    <row r="5" spans="1:25" ht="27" customHeight="1" thickBot="1" x14ac:dyDescent="0.3">
      <c r="A5" s="642"/>
      <c r="B5" s="642" t="s">
        <v>47</v>
      </c>
      <c r="C5" s="642"/>
      <c r="D5" s="642"/>
      <c r="E5" s="642" t="s">
        <v>10</v>
      </c>
      <c r="F5" s="642"/>
      <c r="G5" s="642"/>
      <c r="H5" s="642" t="s">
        <v>11</v>
      </c>
      <c r="I5" s="642"/>
      <c r="J5" s="642"/>
      <c r="K5" s="642" t="s">
        <v>12</v>
      </c>
      <c r="L5" s="642"/>
      <c r="M5" s="642"/>
      <c r="N5" s="642" t="s">
        <v>13</v>
      </c>
      <c r="O5" s="642"/>
      <c r="P5" s="642"/>
      <c r="Q5" s="642" t="s">
        <v>14</v>
      </c>
      <c r="R5" s="642"/>
      <c r="S5" s="642"/>
      <c r="T5" s="643" t="s">
        <v>126</v>
      </c>
      <c r="U5" s="644"/>
      <c r="V5" s="645"/>
      <c r="W5" s="642" t="s">
        <v>3</v>
      </c>
      <c r="X5" s="646"/>
    </row>
    <row r="6" spans="1:25" ht="27" customHeight="1" x14ac:dyDescent="0.25">
      <c r="A6" s="642"/>
      <c r="B6" s="334" t="s">
        <v>127</v>
      </c>
      <c r="C6" s="334" t="s">
        <v>48</v>
      </c>
      <c r="D6" s="334" t="s">
        <v>32</v>
      </c>
      <c r="E6" s="334" t="s">
        <v>127</v>
      </c>
      <c r="F6" s="334" t="s">
        <v>48</v>
      </c>
      <c r="G6" s="335" t="s">
        <v>32</v>
      </c>
      <c r="H6" s="334" t="s">
        <v>127</v>
      </c>
      <c r="I6" s="334" t="s">
        <v>48</v>
      </c>
      <c r="J6" s="335" t="s">
        <v>32</v>
      </c>
      <c r="K6" s="334" t="s">
        <v>127</v>
      </c>
      <c r="L6" s="334" t="s">
        <v>48</v>
      </c>
      <c r="M6" s="335" t="s">
        <v>32</v>
      </c>
      <c r="N6" s="334" t="s">
        <v>127</v>
      </c>
      <c r="O6" s="334" t="s">
        <v>48</v>
      </c>
      <c r="P6" s="335" t="s">
        <v>32</v>
      </c>
      <c r="Q6" s="334" t="s">
        <v>127</v>
      </c>
      <c r="R6" s="334" t="s">
        <v>48</v>
      </c>
      <c r="S6" s="335" t="s">
        <v>32</v>
      </c>
      <c r="T6" s="336" t="s">
        <v>128</v>
      </c>
      <c r="U6" s="336" t="s">
        <v>92</v>
      </c>
      <c r="V6" s="336" t="s">
        <v>32</v>
      </c>
      <c r="W6" s="336" t="s">
        <v>127</v>
      </c>
      <c r="X6" s="337" t="s">
        <v>32</v>
      </c>
      <c r="Y6" s="237"/>
    </row>
    <row r="7" spans="1:25" ht="27" customHeight="1" x14ac:dyDescent="0.25">
      <c r="A7" s="333" t="s">
        <v>23</v>
      </c>
      <c r="B7" s="240"/>
      <c r="C7" s="333">
        <v>1</v>
      </c>
      <c r="D7" s="338">
        <f>B7*C7</f>
        <v>0</v>
      </c>
      <c r="E7" s="240"/>
      <c r="F7" s="341">
        <v>0.83333333333333337</v>
      </c>
      <c r="G7" s="339">
        <f>ROUNDUP(E7*F7,0)</f>
        <v>0</v>
      </c>
      <c r="H7" s="240"/>
      <c r="I7" s="342">
        <v>0.66666666666666663</v>
      </c>
      <c r="J7" s="339">
        <f>ROUNDUP(H7*I7,0)</f>
        <v>0</v>
      </c>
      <c r="K7" s="240"/>
      <c r="L7" s="342">
        <v>0.5</v>
      </c>
      <c r="M7" s="339">
        <f>ROUNDUP(K7*L7,0)</f>
        <v>0</v>
      </c>
      <c r="N7" s="240"/>
      <c r="O7" s="342">
        <v>0.33333333333333331</v>
      </c>
      <c r="P7" s="339">
        <f>ROUNDUP(N7*O7,0)</f>
        <v>0</v>
      </c>
      <c r="Q7" s="240"/>
      <c r="R7" s="342">
        <v>0.16666666666666666</v>
      </c>
      <c r="S7" s="339">
        <f>ROUNDUP(Q7*R7,0)</f>
        <v>0</v>
      </c>
      <c r="T7" s="241"/>
      <c r="U7" s="241"/>
      <c r="V7" s="344" t="str">
        <f>IFERROR(ROUNDUP(T7/U7,0),"")</f>
        <v/>
      </c>
      <c r="W7" s="343">
        <f>SUM(B7,E7,H7,K7,N7,Q7)</f>
        <v>0</v>
      </c>
      <c r="X7" s="345">
        <f>SUM(D7,G7,J7,M7,P7,S7,V7)</f>
        <v>0</v>
      </c>
    </row>
    <row r="8" spans="1:25" ht="27" customHeight="1" x14ac:dyDescent="0.25">
      <c r="A8" s="333" t="s">
        <v>24</v>
      </c>
      <c r="B8" s="240"/>
      <c r="C8" s="333">
        <v>1</v>
      </c>
      <c r="D8" s="338">
        <f t="shared" ref="D8:D18" si="0">B8*C8</f>
        <v>0</v>
      </c>
      <c r="E8" s="240"/>
      <c r="F8" s="341">
        <v>0.83333333333333337</v>
      </c>
      <c r="G8" s="339">
        <f t="shared" ref="G8:G18" si="1">ROUNDUP(E8*F8,0)</f>
        <v>0</v>
      </c>
      <c r="H8" s="240"/>
      <c r="I8" s="342">
        <v>0.66666666666666663</v>
      </c>
      <c r="J8" s="339">
        <f t="shared" ref="J8:J18" si="2">ROUNDUP(H8*I8,0)</f>
        <v>0</v>
      </c>
      <c r="K8" s="240"/>
      <c r="L8" s="342">
        <v>0.5</v>
      </c>
      <c r="M8" s="339">
        <f t="shared" ref="M8:M18" si="3">ROUNDUP(K8*L8,0)</f>
        <v>0</v>
      </c>
      <c r="N8" s="240"/>
      <c r="O8" s="342">
        <v>0.33333333333333331</v>
      </c>
      <c r="P8" s="339">
        <f t="shared" ref="P8:P18" si="4">ROUNDUP(N8*O8,0)</f>
        <v>0</v>
      </c>
      <c r="Q8" s="240"/>
      <c r="R8" s="342">
        <v>0.16666666666666666</v>
      </c>
      <c r="S8" s="339">
        <f t="shared" ref="S8:S18" si="5">ROUNDUP(Q8*R8,0)</f>
        <v>0</v>
      </c>
      <c r="T8" s="241"/>
      <c r="U8" s="241"/>
      <c r="V8" s="344" t="str">
        <f t="shared" ref="V8:V18" si="6">IFERROR(ROUNDUP(T8/U8,0),"")</f>
        <v/>
      </c>
      <c r="W8" s="343">
        <f t="shared" ref="W8:W18" si="7">SUM(B8,E8,H8,K8,N8,Q8)</f>
        <v>0</v>
      </c>
      <c r="X8" s="345">
        <f>SUM(D8,G8,J8,M8,P8,S8,V8)</f>
        <v>0</v>
      </c>
    </row>
    <row r="9" spans="1:25" ht="27" customHeight="1" x14ac:dyDescent="0.25">
      <c r="A9" s="333" t="s">
        <v>25</v>
      </c>
      <c r="B9" s="240"/>
      <c r="C9" s="333">
        <v>1</v>
      </c>
      <c r="D9" s="338">
        <f t="shared" si="0"/>
        <v>0</v>
      </c>
      <c r="E9" s="240"/>
      <c r="F9" s="341">
        <v>0.83333333333333337</v>
      </c>
      <c r="G9" s="339">
        <f t="shared" si="1"/>
        <v>0</v>
      </c>
      <c r="H9" s="240"/>
      <c r="I9" s="342">
        <v>0.66666666666666663</v>
      </c>
      <c r="J9" s="339">
        <f t="shared" si="2"/>
        <v>0</v>
      </c>
      <c r="K9" s="240"/>
      <c r="L9" s="342">
        <v>0.5</v>
      </c>
      <c r="M9" s="339">
        <f t="shared" si="3"/>
        <v>0</v>
      </c>
      <c r="N9" s="240"/>
      <c r="O9" s="342">
        <v>0.33333333333333331</v>
      </c>
      <c r="P9" s="339">
        <f t="shared" si="4"/>
        <v>0</v>
      </c>
      <c r="Q9" s="240"/>
      <c r="R9" s="342">
        <v>0.16666666666666666</v>
      </c>
      <c r="S9" s="339">
        <f t="shared" si="5"/>
        <v>0</v>
      </c>
      <c r="T9" s="241"/>
      <c r="U9" s="241"/>
      <c r="V9" s="344" t="str">
        <f t="shared" si="6"/>
        <v/>
      </c>
      <c r="W9" s="343">
        <f t="shared" si="7"/>
        <v>0</v>
      </c>
      <c r="X9" s="345">
        <f t="shared" ref="X9:X18" si="8">SUM(D9,G9,J9,M9,P9,S9,V9)</f>
        <v>0</v>
      </c>
    </row>
    <row r="10" spans="1:25" ht="27" customHeight="1" x14ac:dyDescent="0.25">
      <c r="A10" s="333" t="s">
        <v>26</v>
      </c>
      <c r="B10" s="240"/>
      <c r="C10" s="333">
        <v>1</v>
      </c>
      <c r="D10" s="338">
        <f t="shared" si="0"/>
        <v>0</v>
      </c>
      <c r="E10" s="240"/>
      <c r="F10" s="341">
        <v>0.83333333333333337</v>
      </c>
      <c r="G10" s="339">
        <f t="shared" si="1"/>
        <v>0</v>
      </c>
      <c r="H10" s="240"/>
      <c r="I10" s="342">
        <v>0.66666666666666663</v>
      </c>
      <c r="J10" s="339">
        <f t="shared" si="2"/>
        <v>0</v>
      </c>
      <c r="K10" s="240"/>
      <c r="L10" s="342">
        <v>0.5</v>
      </c>
      <c r="M10" s="339">
        <f t="shared" si="3"/>
        <v>0</v>
      </c>
      <c r="N10" s="240"/>
      <c r="O10" s="342">
        <v>0.33333333333333331</v>
      </c>
      <c r="P10" s="339">
        <f t="shared" si="4"/>
        <v>0</v>
      </c>
      <c r="Q10" s="240"/>
      <c r="R10" s="342">
        <v>0.16666666666666666</v>
      </c>
      <c r="S10" s="339">
        <f t="shared" si="5"/>
        <v>0</v>
      </c>
      <c r="T10" s="241"/>
      <c r="U10" s="241"/>
      <c r="V10" s="344" t="str">
        <f t="shared" si="6"/>
        <v/>
      </c>
      <c r="W10" s="343">
        <f t="shared" si="7"/>
        <v>0</v>
      </c>
      <c r="X10" s="345">
        <f t="shared" si="8"/>
        <v>0</v>
      </c>
    </row>
    <row r="11" spans="1:25" ht="27" customHeight="1" x14ac:dyDescent="0.25">
      <c r="A11" s="333" t="s">
        <v>27</v>
      </c>
      <c r="B11" s="240"/>
      <c r="C11" s="333">
        <v>1</v>
      </c>
      <c r="D11" s="338">
        <f t="shared" si="0"/>
        <v>0</v>
      </c>
      <c r="E11" s="240"/>
      <c r="F11" s="341">
        <v>0.83333333333333337</v>
      </c>
      <c r="G11" s="339">
        <f t="shared" si="1"/>
        <v>0</v>
      </c>
      <c r="H11" s="240"/>
      <c r="I11" s="342">
        <v>0.66666666666666663</v>
      </c>
      <c r="J11" s="339">
        <f t="shared" si="2"/>
        <v>0</v>
      </c>
      <c r="K11" s="240"/>
      <c r="L11" s="342">
        <v>0.5</v>
      </c>
      <c r="M11" s="339">
        <f t="shared" si="3"/>
        <v>0</v>
      </c>
      <c r="N11" s="240"/>
      <c r="O11" s="342">
        <v>0.33333333333333331</v>
      </c>
      <c r="P11" s="339">
        <f t="shared" si="4"/>
        <v>0</v>
      </c>
      <c r="Q11" s="240"/>
      <c r="R11" s="342">
        <v>0.16666666666666666</v>
      </c>
      <c r="S11" s="339">
        <f t="shared" si="5"/>
        <v>0</v>
      </c>
      <c r="T11" s="241"/>
      <c r="U11" s="241"/>
      <c r="V11" s="344" t="str">
        <f t="shared" si="6"/>
        <v/>
      </c>
      <c r="W11" s="343">
        <f t="shared" si="7"/>
        <v>0</v>
      </c>
      <c r="X11" s="345">
        <f t="shared" si="8"/>
        <v>0</v>
      </c>
    </row>
    <row r="12" spans="1:25" ht="27" customHeight="1" x14ac:dyDescent="0.25">
      <c r="A12" s="333" t="s">
        <v>28</v>
      </c>
      <c r="B12" s="240"/>
      <c r="C12" s="333">
        <v>1</v>
      </c>
      <c r="D12" s="338">
        <f t="shared" si="0"/>
        <v>0</v>
      </c>
      <c r="E12" s="240"/>
      <c r="F12" s="341">
        <v>0.83333333333333337</v>
      </c>
      <c r="G12" s="339">
        <f t="shared" si="1"/>
        <v>0</v>
      </c>
      <c r="H12" s="240"/>
      <c r="I12" s="342">
        <v>0.66666666666666663</v>
      </c>
      <c r="J12" s="339">
        <f t="shared" si="2"/>
        <v>0</v>
      </c>
      <c r="K12" s="240"/>
      <c r="L12" s="342">
        <v>0.5</v>
      </c>
      <c r="M12" s="339">
        <f t="shared" si="3"/>
        <v>0</v>
      </c>
      <c r="N12" s="240"/>
      <c r="O12" s="342">
        <v>0.33333333333333331</v>
      </c>
      <c r="P12" s="339">
        <f t="shared" si="4"/>
        <v>0</v>
      </c>
      <c r="Q12" s="240"/>
      <c r="R12" s="342">
        <v>0.16666666666666666</v>
      </c>
      <c r="S12" s="339">
        <f t="shared" si="5"/>
        <v>0</v>
      </c>
      <c r="T12" s="241"/>
      <c r="U12" s="241"/>
      <c r="V12" s="344" t="str">
        <f t="shared" si="6"/>
        <v/>
      </c>
      <c r="W12" s="343">
        <f t="shared" si="7"/>
        <v>0</v>
      </c>
      <c r="X12" s="345">
        <f t="shared" si="8"/>
        <v>0</v>
      </c>
    </row>
    <row r="13" spans="1:25" ht="27" customHeight="1" x14ac:dyDescent="0.25">
      <c r="A13" s="333" t="s">
        <v>43</v>
      </c>
      <c r="B13" s="240"/>
      <c r="C13" s="333">
        <v>1</v>
      </c>
      <c r="D13" s="338">
        <f t="shared" si="0"/>
        <v>0</v>
      </c>
      <c r="E13" s="240"/>
      <c r="F13" s="341">
        <v>0.83333333333333337</v>
      </c>
      <c r="G13" s="339">
        <f t="shared" si="1"/>
        <v>0</v>
      </c>
      <c r="H13" s="240"/>
      <c r="I13" s="342">
        <v>0.66666666666666663</v>
      </c>
      <c r="J13" s="339">
        <f t="shared" si="2"/>
        <v>0</v>
      </c>
      <c r="K13" s="240"/>
      <c r="L13" s="342">
        <v>0.5</v>
      </c>
      <c r="M13" s="339">
        <f t="shared" si="3"/>
        <v>0</v>
      </c>
      <c r="N13" s="240"/>
      <c r="O13" s="342">
        <v>0.33333333333333331</v>
      </c>
      <c r="P13" s="339">
        <f t="shared" si="4"/>
        <v>0</v>
      </c>
      <c r="Q13" s="240"/>
      <c r="R13" s="342">
        <v>0.16666666666666666</v>
      </c>
      <c r="S13" s="339">
        <f t="shared" si="5"/>
        <v>0</v>
      </c>
      <c r="T13" s="241"/>
      <c r="U13" s="241"/>
      <c r="V13" s="344" t="str">
        <f t="shared" si="6"/>
        <v/>
      </c>
      <c r="W13" s="343">
        <f t="shared" si="7"/>
        <v>0</v>
      </c>
      <c r="X13" s="345">
        <f t="shared" si="8"/>
        <v>0</v>
      </c>
    </row>
    <row r="14" spans="1:25" ht="27" customHeight="1" x14ac:dyDescent="0.25">
      <c r="A14" s="333" t="s">
        <v>44</v>
      </c>
      <c r="B14" s="240"/>
      <c r="C14" s="333">
        <v>1</v>
      </c>
      <c r="D14" s="338">
        <f t="shared" si="0"/>
        <v>0</v>
      </c>
      <c r="E14" s="240"/>
      <c r="F14" s="341">
        <v>0.83333333333333337</v>
      </c>
      <c r="G14" s="339">
        <f t="shared" si="1"/>
        <v>0</v>
      </c>
      <c r="H14" s="240"/>
      <c r="I14" s="342">
        <v>0.66666666666666663</v>
      </c>
      <c r="J14" s="339">
        <f t="shared" si="2"/>
        <v>0</v>
      </c>
      <c r="K14" s="240"/>
      <c r="L14" s="342">
        <v>0.5</v>
      </c>
      <c r="M14" s="339">
        <f t="shared" si="3"/>
        <v>0</v>
      </c>
      <c r="N14" s="240"/>
      <c r="O14" s="342">
        <v>0.33333333333333331</v>
      </c>
      <c r="P14" s="339">
        <f t="shared" si="4"/>
        <v>0</v>
      </c>
      <c r="Q14" s="240"/>
      <c r="R14" s="342">
        <v>0.16666666666666666</v>
      </c>
      <c r="S14" s="339">
        <f t="shared" si="5"/>
        <v>0</v>
      </c>
      <c r="T14" s="241"/>
      <c r="U14" s="241"/>
      <c r="V14" s="344" t="str">
        <f t="shared" si="6"/>
        <v/>
      </c>
      <c r="W14" s="343">
        <f t="shared" si="7"/>
        <v>0</v>
      </c>
      <c r="X14" s="345">
        <f t="shared" si="8"/>
        <v>0</v>
      </c>
    </row>
    <row r="15" spans="1:25" ht="27" customHeight="1" x14ac:dyDescent="0.25">
      <c r="A15" s="333" t="s">
        <v>45</v>
      </c>
      <c r="B15" s="240"/>
      <c r="C15" s="333">
        <v>1</v>
      </c>
      <c r="D15" s="338">
        <f t="shared" si="0"/>
        <v>0</v>
      </c>
      <c r="E15" s="240"/>
      <c r="F15" s="341">
        <v>0.83333333333333337</v>
      </c>
      <c r="G15" s="339">
        <f t="shared" si="1"/>
        <v>0</v>
      </c>
      <c r="H15" s="240"/>
      <c r="I15" s="342">
        <v>0.66666666666666663</v>
      </c>
      <c r="J15" s="339">
        <f t="shared" si="2"/>
        <v>0</v>
      </c>
      <c r="K15" s="240"/>
      <c r="L15" s="342">
        <v>0.5</v>
      </c>
      <c r="M15" s="339">
        <f t="shared" si="3"/>
        <v>0</v>
      </c>
      <c r="N15" s="240"/>
      <c r="O15" s="342">
        <v>0.33333333333333331</v>
      </c>
      <c r="P15" s="339">
        <f t="shared" si="4"/>
        <v>0</v>
      </c>
      <c r="Q15" s="240"/>
      <c r="R15" s="342">
        <v>0.16666666666666666</v>
      </c>
      <c r="S15" s="339">
        <f t="shared" si="5"/>
        <v>0</v>
      </c>
      <c r="T15" s="241"/>
      <c r="U15" s="241"/>
      <c r="V15" s="344" t="str">
        <f t="shared" si="6"/>
        <v/>
      </c>
      <c r="W15" s="343">
        <f t="shared" si="7"/>
        <v>0</v>
      </c>
      <c r="X15" s="345">
        <f t="shared" si="8"/>
        <v>0</v>
      </c>
    </row>
    <row r="16" spans="1:25" ht="27" customHeight="1" x14ac:dyDescent="0.25">
      <c r="A16" s="333" t="s">
        <v>29</v>
      </c>
      <c r="B16" s="240"/>
      <c r="C16" s="333">
        <v>1</v>
      </c>
      <c r="D16" s="338">
        <f t="shared" si="0"/>
        <v>0</v>
      </c>
      <c r="E16" s="240"/>
      <c r="F16" s="341">
        <v>0.83333333333333337</v>
      </c>
      <c r="G16" s="339">
        <f t="shared" si="1"/>
        <v>0</v>
      </c>
      <c r="H16" s="240"/>
      <c r="I16" s="342">
        <v>0.66666666666666663</v>
      </c>
      <c r="J16" s="339">
        <f t="shared" si="2"/>
        <v>0</v>
      </c>
      <c r="K16" s="240"/>
      <c r="L16" s="342">
        <v>0.5</v>
      </c>
      <c r="M16" s="339">
        <f t="shared" si="3"/>
        <v>0</v>
      </c>
      <c r="N16" s="240"/>
      <c r="O16" s="342">
        <v>0.33333333333333331</v>
      </c>
      <c r="P16" s="339">
        <f t="shared" si="4"/>
        <v>0</v>
      </c>
      <c r="Q16" s="240"/>
      <c r="R16" s="342">
        <v>0.16666666666666666</v>
      </c>
      <c r="S16" s="339">
        <f t="shared" si="5"/>
        <v>0</v>
      </c>
      <c r="T16" s="241"/>
      <c r="U16" s="241"/>
      <c r="V16" s="344" t="str">
        <f t="shared" si="6"/>
        <v/>
      </c>
      <c r="W16" s="343">
        <f t="shared" si="7"/>
        <v>0</v>
      </c>
      <c r="X16" s="345">
        <f t="shared" si="8"/>
        <v>0</v>
      </c>
    </row>
    <row r="17" spans="1:24" ht="27" customHeight="1" x14ac:dyDescent="0.25">
      <c r="A17" s="333" t="s">
        <v>30</v>
      </c>
      <c r="B17" s="240"/>
      <c r="C17" s="333">
        <v>1</v>
      </c>
      <c r="D17" s="338">
        <f t="shared" si="0"/>
        <v>0</v>
      </c>
      <c r="E17" s="240"/>
      <c r="F17" s="341">
        <v>0.83333333333333337</v>
      </c>
      <c r="G17" s="339">
        <f t="shared" si="1"/>
        <v>0</v>
      </c>
      <c r="H17" s="240"/>
      <c r="I17" s="342">
        <v>0.66666666666666663</v>
      </c>
      <c r="J17" s="339">
        <f t="shared" si="2"/>
        <v>0</v>
      </c>
      <c r="K17" s="240"/>
      <c r="L17" s="342">
        <v>0.5</v>
      </c>
      <c r="M17" s="339">
        <f t="shared" si="3"/>
        <v>0</v>
      </c>
      <c r="N17" s="240"/>
      <c r="O17" s="342">
        <v>0.33333333333333331</v>
      </c>
      <c r="P17" s="339">
        <f t="shared" si="4"/>
        <v>0</v>
      </c>
      <c r="Q17" s="240"/>
      <c r="R17" s="342">
        <v>0.16666666666666666</v>
      </c>
      <c r="S17" s="339">
        <f t="shared" si="5"/>
        <v>0</v>
      </c>
      <c r="T17" s="241"/>
      <c r="U17" s="241"/>
      <c r="V17" s="344" t="str">
        <f t="shared" si="6"/>
        <v/>
      </c>
      <c r="W17" s="343">
        <f t="shared" si="7"/>
        <v>0</v>
      </c>
      <c r="X17" s="345">
        <f t="shared" si="8"/>
        <v>0</v>
      </c>
    </row>
    <row r="18" spans="1:24" ht="27" customHeight="1" x14ac:dyDescent="0.25">
      <c r="A18" s="333" t="s">
        <v>31</v>
      </c>
      <c r="B18" s="240"/>
      <c r="C18" s="333">
        <v>1</v>
      </c>
      <c r="D18" s="338">
        <f t="shared" si="0"/>
        <v>0</v>
      </c>
      <c r="E18" s="240"/>
      <c r="F18" s="341">
        <v>0.83333333333333337</v>
      </c>
      <c r="G18" s="339">
        <f t="shared" si="1"/>
        <v>0</v>
      </c>
      <c r="H18" s="240"/>
      <c r="I18" s="342">
        <v>0.66666666666666663</v>
      </c>
      <c r="J18" s="339">
        <f t="shared" si="2"/>
        <v>0</v>
      </c>
      <c r="K18" s="240"/>
      <c r="L18" s="342">
        <v>0.5</v>
      </c>
      <c r="M18" s="339">
        <f t="shared" si="3"/>
        <v>0</v>
      </c>
      <c r="N18" s="240"/>
      <c r="O18" s="342">
        <v>0.33333333333333331</v>
      </c>
      <c r="P18" s="339">
        <f t="shared" si="4"/>
        <v>0</v>
      </c>
      <c r="Q18" s="240"/>
      <c r="R18" s="342">
        <v>0.16666666666666666</v>
      </c>
      <c r="S18" s="339">
        <f t="shared" si="5"/>
        <v>0</v>
      </c>
      <c r="T18" s="241"/>
      <c r="U18" s="241"/>
      <c r="V18" s="344" t="str">
        <f t="shared" si="6"/>
        <v/>
      </c>
      <c r="W18" s="343">
        <f t="shared" si="7"/>
        <v>0</v>
      </c>
      <c r="X18" s="345">
        <f t="shared" si="8"/>
        <v>0</v>
      </c>
    </row>
    <row r="19" spans="1:24" ht="27" customHeight="1" thickBot="1" x14ac:dyDescent="0.3">
      <c r="A19" s="333" t="s">
        <v>3</v>
      </c>
      <c r="B19" s="339">
        <f>SUM(B7:B18)</f>
        <v>0</v>
      </c>
      <c r="C19" s="340"/>
      <c r="D19" s="339">
        <f>SUM(D7:D18)</f>
        <v>0</v>
      </c>
      <c r="E19" s="339">
        <f>SUM(E7:E18)</f>
        <v>0</v>
      </c>
      <c r="F19" s="340"/>
      <c r="G19" s="339">
        <f t="shared" ref="G19:S19" si="9">SUM(G7:G18)</f>
        <v>0</v>
      </c>
      <c r="H19" s="339">
        <f t="shared" si="9"/>
        <v>0</v>
      </c>
      <c r="I19" s="340"/>
      <c r="J19" s="339">
        <f t="shared" si="9"/>
        <v>0</v>
      </c>
      <c r="K19" s="339">
        <f t="shared" si="9"/>
        <v>0</v>
      </c>
      <c r="L19" s="340"/>
      <c r="M19" s="339">
        <f t="shared" si="9"/>
        <v>0</v>
      </c>
      <c r="N19" s="339">
        <f t="shared" si="9"/>
        <v>0</v>
      </c>
      <c r="O19" s="340"/>
      <c r="P19" s="339">
        <f t="shared" si="9"/>
        <v>0</v>
      </c>
      <c r="Q19" s="339">
        <f t="shared" si="9"/>
        <v>0</v>
      </c>
      <c r="R19" s="340"/>
      <c r="S19" s="339">
        <f t="shared" si="9"/>
        <v>0</v>
      </c>
      <c r="T19" s="343">
        <f>SUM(T7:T18)</f>
        <v>0</v>
      </c>
      <c r="U19" s="343">
        <f>SUM(U7:U18)</f>
        <v>0</v>
      </c>
      <c r="V19" s="343">
        <f>SUM(V7:V18)</f>
        <v>0</v>
      </c>
      <c r="W19" s="346">
        <f>SUM(W7:W18)</f>
        <v>0</v>
      </c>
      <c r="X19" s="347">
        <f>D19+G19+J19+M19+P19+S19+V19</f>
        <v>0</v>
      </c>
    </row>
    <row r="20" spans="1:24" ht="16.5" customHeight="1" x14ac:dyDescent="0.25">
      <c r="A20" s="238" t="s">
        <v>129</v>
      </c>
      <c r="B20" s="348"/>
      <c r="D20" s="348"/>
      <c r="E20" s="348"/>
      <c r="G20" s="348"/>
      <c r="H20" s="348"/>
      <c r="J20" s="348"/>
      <c r="K20" s="348"/>
      <c r="M20" s="348"/>
      <c r="N20" s="348"/>
      <c r="P20" s="348"/>
      <c r="Q20" s="348"/>
      <c r="S20" s="348"/>
      <c r="T20" s="348"/>
      <c r="U20" s="348"/>
      <c r="V20" s="349"/>
      <c r="W20" s="348"/>
      <c r="X20" s="349"/>
    </row>
    <row r="21" spans="1:24" ht="16.5" customHeight="1" x14ac:dyDescent="0.25">
      <c r="A21" s="350" t="s">
        <v>132</v>
      </c>
      <c r="V21" s="350"/>
    </row>
    <row r="22" spans="1:24" ht="16.5" customHeight="1" x14ac:dyDescent="0.25">
      <c r="A22" s="350" t="s">
        <v>130</v>
      </c>
      <c r="V22" s="350"/>
    </row>
    <row r="23" spans="1:24" ht="16.5" customHeight="1" x14ac:dyDescent="0.25">
      <c r="A23" s="350" t="s">
        <v>133</v>
      </c>
      <c r="D23" s="238"/>
      <c r="E23" s="238"/>
      <c r="I23" s="238"/>
      <c r="J23" s="238"/>
    </row>
    <row r="24" spans="1:24" ht="16.5" customHeight="1" x14ac:dyDescent="0.25">
      <c r="A24" s="350" t="s">
        <v>134</v>
      </c>
      <c r="D24" s="238"/>
      <c r="E24" s="238"/>
      <c r="I24" s="238"/>
      <c r="J24" s="238"/>
    </row>
    <row r="25" spans="1:24" ht="16.5" customHeight="1" x14ac:dyDescent="0.25">
      <c r="A25" s="350" t="s">
        <v>131</v>
      </c>
      <c r="D25" s="238"/>
      <c r="E25" s="238"/>
      <c r="I25" s="238"/>
      <c r="J25" s="238"/>
    </row>
    <row r="26" spans="1:24" ht="18" customHeight="1" x14ac:dyDescent="0.25">
      <c r="D26" s="238"/>
      <c r="E26" s="238"/>
    </row>
    <row r="27" spans="1:24" ht="18" customHeight="1" x14ac:dyDescent="0.25">
      <c r="B27" s="238"/>
      <c r="D27" s="238"/>
      <c r="E27" s="238"/>
    </row>
    <row r="28" spans="1:24" x14ac:dyDescent="0.25">
      <c r="A28" s="238"/>
      <c r="D28" s="238"/>
      <c r="E28" s="238"/>
    </row>
    <row r="29" spans="1:24" x14ac:dyDescent="0.25">
      <c r="D29" s="238"/>
      <c r="E29" s="238"/>
    </row>
    <row r="30" spans="1:24" x14ac:dyDescent="0.25">
      <c r="D30" s="238"/>
      <c r="E30" s="238"/>
    </row>
  </sheetData>
  <sheetProtection algorithmName="SHA-512" hashValue="4XwxOSuJCfy0xEqNlNoM31VDGAE2+PLsTUgZ4WTzlJtF7zt44F6FYe2qnHkGjH219O+bUDxuUmW9uiV3SmPi9Q==" saltValue="DrW+W3+YcU17vxDhY7orFg==" spinCount="100000" sheet="1" objects="1" scenarios="1"/>
  <mergeCells count="10">
    <mergeCell ref="A5:A6"/>
    <mergeCell ref="B5:D5"/>
    <mergeCell ref="E5:G5"/>
    <mergeCell ref="H5:J5"/>
    <mergeCell ref="K5:M5"/>
    <mergeCell ref="N5:P5"/>
    <mergeCell ref="Q5:S5"/>
    <mergeCell ref="T5:V5"/>
    <mergeCell ref="W5:X5"/>
    <mergeCell ref="I3:J3"/>
  </mergeCells>
  <phoneticPr fontId="1"/>
  <printOptions horizontalCentered="1"/>
  <pageMargins left="0.51181102362204722" right="0.51181102362204722" top="0.55118110236220474" bottom="0.38" header="0.31496062992125984" footer="0.31496062992125984"/>
  <pageSetup paperSize="9" scale="97" orientation="landscape" r:id="rId1"/>
  <ignoredErrors>
    <ignoredError sqref="X7:X8"/>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D36B55-C382-4474-B37C-5A68E75860CA}">
  <sheetPr>
    <tabColor rgb="FF66FFFF"/>
    <pageSetUpPr fitToPage="1"/>
  </sheetPr>
  <dimension ref="A1:Y30"/>
  <sheetViews>
    <sheetView showGridLines="0" view="pageBreakPreview" zoomScale="115" zoomScaleNormal="100" zoomScaleSheetLayoutView="115" workbookViewId="0">
      <selection activeCell="X16" sqref="X16"/>
    </sheetView>
  </sheetViews>
  <sheetFormatPr defaultColWidth="9" defaultRowHeight="10.5" x14ac:dyDescent="0.25"/>
  <cols>
    <col min="1" max="1" width="7.265625" style="230" customWidth="1"/>
    <col min="2" max="2" width="5.73046875" style="230" customWidth="1"/>
    <col min="3" max="3" width="3.73046875" style="231" customWidth="1"/>
    <col min="4" max="5" width="5.73046875" style="230" customWidth="1"/>
    <col min="6" max="6" width="3.73046875" style="231" customWidth="1"/>
    <col min="7" max="7" width="5.73046875" style="232" customWidth="1"/>
    <col min="8" max="8" width="5.73046875" style="230" customWidth="1"/>
    <col min="9" max="9" width="3.73046875" style="231" customWidth="1"/>
    <col min="10" max="10" width="5.73046875" style="232" customWidth="1"/>
    <col min="11" max="11" width="5.73046875" style="230" customWidth="1"/>
    <col min="12" max="12" width="3.73046875" style="231" customWidth="1"/>
    <col min="13" max="13" width="5.73046875" style="232" customWidth="1"/>
    <col min="14" max="14" width="5.73046875" style="230" customWidth="1"/>
    <col min="15" max="15" width="3.73046875" style="231" customWidth="1"/>
    <col min="16" max="16" width="5.73046875" style="232" customWidth="1"/>
    <col min="17" max="17" width="5.73046875" style="230" customWidth="1"/>
    <col min="18" max="18" width="3.73046875" style="231" customWidth="1"/>
    <col min="19" max="19" width="5.73046875" style="232" customWidth="1"/>
    <col min="20" max="21" width="5.265625" style="230" customWidth="1"/>
    <col min="22" max="22" width="5.86328125" style="230" customWidth="1"/>
    <col min="23" max="23" width="5.73046875" style="230" customWidth="1"/>
    <col min="24" max="24" width="5.73046875" style="233" customWidth="1"/>
    <col min="25" max="25" width="2.59765625" style="230" customWidth="1"/>
    <col min="26" max="35" width="10.46484375" style="230" customWidth="1"/>
    <col min="36" max="39" width="4.59765625" style="230" customWidth="1"/>
    <col min="40" max="16384" width="9" style="230"/>
  </cols>
  <sheetData>
    <row r="1" spans="1:25" ht="12.75" x14ac:dyDescent="0.25">
      <c r="A1" s="229" t="s">
        <v>125</v>
      </c>
    </row>
    <row r="3" spans="1:25" ht="26.25" customHeight="1" x14ac:dyDescent="0.25">
      <c r="B3" s="234"/>
      <c r="C3" s="234"/>
      <c r="D3" s="234"/>
      <c r="E3" s="234"/>
      <c r="F3" s="234"/>
      <c r="G3" s="234"/>
      <c r="H3" s="234"/>
      <c r="I3" s="647" t="s">
        <v>50</v>
      </c>
      <c r="J3" s="647"/>
      <c r="K3" s="359">
        <v>7</v>
      </c>
      <c r="L3" s="309" t="s">
        <v>150</v>
      </c>
      <c r="M3" s="310"/>
      <c r="N3" s="309"/>
      <c r="O3" s="309"/>
      <c r="P3" s="309"/>
      <c r="Q3" s="309"/>
      <c r="R3" s="308"/>
      <c r="S3" s="234"/>
      <c r="T3" s="234"/>
      <c r="U3" s="234"/>
      <c r="V3" s="234"/>
      <c r="W3" s="234"/>
      <c r="X3" s="234"/>
    </row>
    <row r="4" spans="1:25" ht="11.25" customHeight="1" x14ac:dyDescent="0.25">
      <c r="A4" s="235"/>
      <c r="B4" s="235"/>
      <c r="C4" s="235"/>
      <c r="D4" s="235"/>
      <c r="E4" s="235"/>
      <c r="F4" s="235"/>
      <c r="G4" s="235"/>
      <c r="H4" s="235"/>
      <c r="I4" s="235"/>
      <c r="J4" s="235"/>
      <c r="K4" s="235"/>
      <c r="L4" s="235"/>
      <c r="M4" s="235"/>
      <c r="N4" s="235"/>
      <c r="O4" s="235"/>
      <c r="P4" s="235"/>
      <c r="Q4" s="235"/>
      <c r="R4" s="235"/>
      <c r="S4" s="235"/>
      <c r="T4" s="235"/>
      <c r="U4" s="235"/>
      <c r="V4" s="235"/>
      <c r="W4" s="235"/>
      <c r="X4" s="236"/>
    </row>
    <row r="5" spans="1:25" ht="27" customHeight="1" thickBot="1" x14ac:dyDescent="0.3">
      <c r="A5" s="691"/>
      <c r="B5" s="691" t="s">
        <v>47</v>
      </c>
      <c r="C5" s="691"/>
      <c r="D5" s="691"/>
      <c r="E5" s="691" t="s">
        <v>10</v>
      </c>
      <c r="F5" s="691"/>
      <c r="G5" s="691"/>
      <c r="H5" s="691" t="s">
        <v>11</v>
      </c>
      <c r="I5" s="691"/>
      <c r="J5" s="691"/>
      <c r="K5" s="691" t="s">
        <v>12</v>
      </c>
      <c r="L5" s="691"/>
      <c r="M5" s="691"/>
      <c r="N5" s="691" t="s">
        <v>13</v>
      </c>
      <c r="O5" s="691"/>
      <c r="P5" s="691"/>
      <c r="Q5" s="691" t="s">
        <v>14</v>
      </c>
      <c r="R5" s="691"/>
      <c r="S5" s="691"/>
      <c r="T5" s="688" t="s">
        <v>126</v>
      </c>
      <c r="U5" s="689"/>
      <c r="V5" s="690"/>
      <c r="W5" s="691" t="s">
        <v>3</v>
      </c>
      <c r="X5" s="692"/>
    </row>
    <row r="6" spans="1:25" ht="27" customHeight="1" x14ac:dyDescent="0.25">
      <c r="A6" s="691"/>
      <c r="B6" s="358" t="s">
        <v>127</v>
      </c>
      <c r="C6" s="358" t="s">
        <v>48</v>
      </c>
      <c r="D6" s="358" t="s">
        <v>32</v>
      </c>
      <c r="E6" s="358" t="s">
        <v>127</v>
      </c>
      <c r="F6" s="358" t="s">
        <v>48</v>
      </c>
      <c r="G6" s="357" t="s">
        <v>32</v>
      </c>
      <c r="H6" s="358" t="s">
        <v>127</v>
      </c>
      <c r="I6" s="358" t="s">
        <v>48</v>
      </c>
      <c r="J6" s="357" t="s">
        <v>32</v>
      </c>
      <c r="K6" s="358" t="s">
        <v>127</v>
      </c>
      <c r="L6" s="358" t="s">
        <v>48</v>
      </c>
      <c r="M6" s="357" t="s">
        <v>32</v>
      </c>
      <c r="N6" s="358" t="s">
        <v>127</v>
      </c>
      <c r="O6" s="358" t="s">
        <v>48</v>
      </c>
      <c r="P6" s="357" t="s">
        <v>32</v>
      </c>
      <c r="Q6" s="358" t="s">
        <v>127</v>
      </c>
      <c r="R6" s="358" t="s">
        <v>48</v>
      </c>
      <c r="S6" s="357" t="s">
        <v>32</v>
      </c>
      <c r="T6" s="356" t="s">
        <v>128</v>
      </c>
      <c r="U6" s="356" t="s">
        <v>92</v>
      </c>
      <c r="V6" s="356" t="s">
        <v>32</v>
      </c>
      <c r="W6" s="356" t="s">
        <v>127</v>
      </c>
      <c r="X6" s="355" t="s">
        <v>32</v>
      </c>
      <c r="Y6" s="237"/>
    </row>
    <row r="7" spans="1:25" ht="27" customHeight="1" x14ac:dyDescent="0.25">
      <c r="A7" s="352" t="s">
        <v>23</v>
      </c>
      <c r="B7" s="354">
        <v>20</v>
      </c>
      <c r="C7" s="333">
        <v>1</v>
      </c>
      <c r="D7" s="338">
        <f t="shared" ref="D7:D18" si="0">B7*C7</f>
        <v>20</v>
      </c>
      <c r="E7" s="354">
        <v>10</v>
      </c>
      <c r="F7" s="341">
        <v>0.83333333333333337</v>
      </c>
      <c r="G7" s="339">
        <f t="shared" ref="G7:G18" si="1">ROUNDUP(E7*F7,0)</f>
        <v>9</v>
      </c>
      <c r="H7" s="354">
        <v>7</v>
      </c>
      <c r="I7" s="342">
        <v>0.66666666666666663</v>
      </c>
      <c r="J7" s="339">
        <f t="shared" ref="J7:J18" si="2">ROUNDUP(H7*I7,0)</f>
        <v>5</v>
      </c>
      <c r="K7" s="354">
        <v>5</v>
      </c>
      <c r="L7" s="342">
        <v>0.5</v>
      </c>
      <c r="M7" s="339">
        <f t="shared" ref="M7:M18" si="3">ROUNDUP(K7*L7,0)</f>
        <v>3</v>
      </c>
      <c r="N7" s="354">
        <v>3</v>
      </c>
      <c r="O7" s="342">
        <v>0.33333333333333331</v>
      </c>
      <c r="P7" s="339">
        <f t="shared" ref="P7:P18" si="4">ROUNDUP(N7*O7,0)</f>
        <v>1</v>
      </c>
      <c r="Q7" s="354">
        <v>1</v>
      </c>
      <c r="R7" s="342">
        <v>0.16666666666666666</v>
      </c>
      <c r="S7" s="339">
        <f t="shared" ref="S7:S18" si="5">ROUNDUP(Q7*R7,0)</f>
        <v>1</v>
      </c>
      <c r="T7" s="353">
        <v>2</v>
      </c>
      <c r="U7" s="353">
        <v>25</v>
      </c>
      <c r="V7" s="344">
        <f t="shared" ref="V7:V18" si="6">IFERROR(ROUNDUP(T7/U7,0),"")</f>
        <v>1</v>
      </c>
      <c r="W7" s="343">
        <f t="shared" ref="W7:W18" si="7">SUM(B7,E7,H7,K7,N7,Q7)</f>
        <v>46</v>
      </c>
      <c r="X7" s="345">
        <f t="shared" ref="X7:X18" si="8">SUM(D7,G7,J7,M7,P7,S7,V7)</f>
        <v>40</v>
      </c>
    </row>
    <row r="8" spans="1:25" ht="27" customHeight="1" x14ac:dyDescent="0.25">
      <c r="A8" s="352" t="s">
        <v>24</v>
      </c>
      <c r="B8" s="354">
        <v>20</v>
      </c>
      <c r="C8" s="333">
        <v>1</v>
      </c>
      <c r="D8" s="338">
        <f t="shared" si="0"/>
        <v>20</v>
      </c>
      <c r="E8" s="354">
        <v>10</v>
      </c>
      <c r="F8" s="341">
        <v>0.83333333333333337</v>
      </c>
      <c r="G8" s="339">
        <f t="shared" si="1"/>
        <v>9</v>
      </c>
      <c r="H8" s="354">
        <v>7</v>
      </c>
      <c r="I8" s="342">
        <v>0.66666666666666663</v>
      </c>
      <c r="J8" s="339">
        <f t="shared" si="2"/>
        <v>5</v>
      </c>
      <c r="K8" s="354">
        <v>5</v>
      </c>
      <c r="L8" s="342">
        <v>0.5</v>
      </c>
      <c r="M8" s="339">
        <f t="shared" si="3"/>
        <v>3</v>
      </c>
      <c r="N8" s="354">
        <v>3</v>
      </c>
      <c r="O8" s="342">
        <v>0.33333333333333331</v>
      </c>
      <c r="P8" s="339">
        <f t="shared" si="4"/>
        <v>1</v>
      </c>
      <c r="Q8" s="354">
        <v>1</v>
      </c>
      <c r="R8" s="342">
        <v>0.16666666666666666</v>
      </c>
      <c r="S8" s="339">
        <f t="shared" si="5"/>
        <v>1</v>
      </c>
      <c r="T8" s="353">
        <v>2</v>
      </c>
      <c r="U8" s="353">
        <v>23</v>
      </c>
      <c r="V8" s="344">
        <f t="shared" si="6"/>
        <v>1</v>
      </c>
      <c r="W8" s="343">
        <f t="shared" si="7"/>
        <v>46</v>
      </c>
      <c r="X8" s="345">
        <f t="shared" si="8"/>
        <v>40</v>
      </c>
    </row>
    <row r="9" spans="1:25" ht="27" customHeight="1" x14ac:dyDescent="0.25">
      <c r="A9" s="352" t="s">
        <v>25</v>
      </c>
      <c r="B9" s="354">
        <v>20</v>
      </c>
      <c r="C9" s="333">
        <v>1</v>
      </c>
      <c r="D9" s="338">
        <f t="shared" si="0"/>
        <v>20</v>
      </c>
      <c r="E9" s="354">
        <v>10</v>
      </c>
      <c r="F9" s="341">
        <v>0.83333333333333337</v>
      </c>
      <c r="G9" s="339">
        <f t="shared" si="1"/>
        <v>9</v>
      </c>
      <c r="H9" s="354">
        <v>7</v>
      </c>
      <c r="I9" s="342">
        <v>0.66666666666666663</v>
      </c>
      <c r="J9" s="339">
        <f t="shared" si="2"/>
        <v>5</v>
      </c>
      <c r="K9" s="354">
        <v>5</v>
      </c>
      <c r="L9" s="342">
        <v>0.5</v>
      </c>
      <c r="M9" s="339">
        <f t="shared" si="3"/>
        <v>3</v>
      </c>
      <c r="N9" s="354">
        <v>3</v>
      </c>
      <c r="O9" s="342">
        <v>0.33333333333333331</v>
      </c>
      <c r="P9" s="339">
        <f t="shared" si="4"/>
        <v>1</v>
      </c>
      <c r="Q9" s="354">
        <v>1</v>
      </c>
      <c r="R9" s="342">
        <v>0.16666666666666666</v>
      </c>
      <c r="S9" s="339">
        <f t="shared" si="5"/>
        <v>1</v>
      </c>
      <c r="T9" s="353">
        <v>2</v>
      </c>
      <c r="U9" s="353">
        <v>26</v>
      </c>
      <c r="V9" s="344">
        <f t="shared" si="6"/>
        <v>1</v>
      </c>
      <c r="W9" s="343">
        <f t="shared" si="7"/>
        <v>46</v>
      </c>
      <c r="X9" s="345">
        <f t="shared" si="8"/>
        <v>40</v>
      </c>
    </row>
    <row r="10" spans="1:25" ht="27" customHeight="1" x14ac:dyDescent="0.25">
      <c r="A10" s="352" t="s">
        <v>26</v>
      </c>
      <c r="B10" s="354">
        <v>20</v>
      </c>
      <c r="C10" s="333">
        <v>1</v>
      </c>
      <c r="D10" s="338">
        <f t="shared" si="0"/>
        <v>20</v>
      </c>
      <c r="E10" s="354">
        <v>10</v>
      </c>
      <c r="F10" s="341">
        <v>0.83333333333333337</v>
      </c>
      <c r="G10" s="339">
        <f t="shared" si="1"/>
        <v>9</v>
      </c>
      <c r="H10" s="354">
        <v>7</v>
      </c>
      <c r="I10" s="342">
        <v>0.66666666666666663</v>
      </c>
      <c r="J10" s="339">
        <f t="shared" si="2"/>
        <v>5</v>
      </c>
      <c r="K10" s="354">
        <v>5</v>
      </c>
      <c r="L10" s="342">
        <v>0.5</v>
      </c>
      <c r="M10" s="339">
        <f t="shared" si="3"/>
        <v>3</v>
      </c>
      <c r="N10" s="354">
        <v>3</v>
      </c>
      <c r="O10" s="342">
        <v>0.33333333333333331</v>
      </c>
      <c r="P10" s="339">
        <f t="shared" si="4"/>
        <v>1</v>
      </c>
      <c r="Q10" s="354">
        <v>1</v>
      </c>
      <c r="R10" s="342">
        <v>0.16666666666666666</v>
      </c>
      <c r="S10" s="339">
        <f t="shared" si="5"/>
        <v>1</v>
      </c>
      <c r="T10" s="353">
        <v>2</v>
      </c>
      <c r="U10" s="353">
        <v>26</v>
      </c>
      <c r="V10" s="344">
        <f t="shared" si="6"/>
        <v>1</v>
      </c>
      <c r="W10" s="343">
        <f t="shared" si="7"/>
        <v>46</v>
      </c>
      <c r="X10" s="345">
        <f t="shared" si="8"/>
        <v>40</v>
      </c>
    </row>
    <row r="11" spans="1:25" ht="27" customHeight="1" x14ac:dyDescent="0.25">
      <c r="A11" s="352" t="s">
        <v>27</v>
      </c>
      <c r="B11" s="354">
        <v>20</v>
      </c>
      <c r="C11" s="333">
        <v>1</v>
      </c>
      <c r="D11" s="338">
        <f t="shared" si="0"/>
        <v>20</v>
      </c>
      <c r="E11" s="354">
        <v>10</v>
      </c>
      <c r="F11" s="341">
        <v>0.83333333333333337</v>
      </c>
      <c r="G11" s="339">
        <f t="shared" si="1"/>
        <v>9</v>
      </c>
      <c r="H11" s="354">
        <v>7</v>
      </c>
      <c r="I11" s="342">
        <v>0.66666666666666663</v>
      </c>
      <c r="J11" s="339">
        <f t="shared" si="2"/>
        <v>5</v>
      </c>
      <c r="K11" s="354">
        <v>8</v>
      </c>
      <c r="L11" s="342">
        <v>0.5</v>
      </c>
      <c r="M11" s="339">
        <f t="shared" si="3"/>
        <v>4</v>
      </c>
      <c r="N11" s="354">
        <v>3</v>
      </c>
      <c r="O11" s="342">
        <v>0.33333333333333331</v>
      </c>
      <c r="P11" s="339">
        <f t="shared" si="4"/>
        <v>1</v>
      </c>
      <c r="Q11" s="354">
        <v>1</v>
      </c>
      <c r="R11" s="342">
        <v>0.16666666666666666</v>
      </c>
      <c r="S11" s="339">
        <f t="shared" si="5"/>
        <v>1</v>
      </c>
      <c r="T11" s="353">
        <v>2</v>
      </c>
      <c r="U11" s="353">
        <v>22</v>
      </c>
      <c r="V11" s="344">
        <f t="shared" si="6"/>
        <v>1</v>
      </c>
      <c r="W11" s="343">
        <f t="shared" si="7"/>
        <v>49</v>
      </c>
      <c r="X11" s="345">
        <f t="shared" si="8"/>
        <v>41</v>
      </c>
    </row>
    <row r="12" spans="1:25" ht="27" customHeight="1" x14ac:dyDescent="0.25">
      <c r="A12" s="352" t="s">
        <v>28</v>
      </c>
      <c r="B12" s="354">
        <v>19</v>
      </c>
      <c r="C12" s="333">
        <v>1</v>
      </c>
      <c r="D12" s="338">
        <f t="shared" si="0"/>
        <v>19</v>
      </c>
      <c r="E12" s="354">
        <v>10</v>
      </c>
      <c r="F12" s="341">
        <v>0.83333333333333337</v>
      </c>
      <c r="G12" s="339">
        <f t="shared" si="1"/>
        <v>9</v>
      </c>
      <c r="H12" s="354">
        <v>7</v>
      </c>
      <c r="I12" s="342">
        <v>0.66666666666666663</v>
      </c>
      <c r="J12" s="339">
        <f t="shared" si="2"/>
        <v>5</v>
      </c>
      <c r="K12" s="354">
        <v>5</v>
      </c>
      <c r="L12" s="342">
        <v>0.5</v>
      </c>
      <c r="M12" s="339">
        <f t="shared" si="3"/>
        <v>3</v>
      </c>
      <c r="N12" s="354">
        <v>3</v>
      </c>
      <c r="O12" s="342">
        <v>0.33333333333333331</v>
      </c>
      <c r="P12" s="339">
        <f t="shared" si="4"/>
        <v>1</v>
      </c>
      <c r="Q12" s="354">
        <v>1</v>
      </c>
      <c r="R12" s="342">
        <v>0.16666666666666666</v>
      </c>
      <c r="S12" s="339">
        <f t="shared" si="5"/>
        <v>1</v>
      </c>
      <c r="T12" s="353">
        <v>2</v>
      </c>
      <c r="U12" s="353">
        <v>24</v>
      </c>
      <c r="V12" s="344">
        <f t="shared" si="6"/>
        <v>1</v>
      </c>
      <c r="W12" s="343">
        <f t="shared" si="7"/>
        <v>45</v>
      </c>
      <c r="X12" s="345">
        <f t="shared" si="8"/>
        <v>39</v>
      </c>
    </row>
    <row r="13" spans="1:25" ht="27" customHeight="1" x14ac:dyDescent="0.25">
      <c r="A13" s="352" t="s">
        <v>43</v>
      </c>
      <c r="B13" s="354">
        <v>19</v>
      </c>
      <c r="C13" s="333">
        <v>1</v>
      </c>
      <c r="D13" s="338">
        <f t="shared" si="0"/>
        <v>19</v>
      </c>
      <c r="E13" s="354">
        <v>10</v>
      </c>
      <c r="F13" s="341">
        <v>0.83333333333333337</v>
      </c>
      <c r="G13" s="339">
        <f t="shared" si="1"/>
        <v>9</v>
      </c>
      <c r="H13" s="354">
        <v>7</v>
      </c>
      <c r="I13" s="342">
        <v>0.66666666666666663</v>
      </c>
      <c r="J13" s="339">
        <f t="shared" si="2"/>
        <v>5</v>
      </c>
      <c r="K13" s="354">
        <v>5</v>
      </c>
      <c r="L13" s="342">
        <v>0.5</v>
      </c>
      <c r="M13" s="339">
        <f t="shared" si="3"/>
        <v>3</v>
      </c>
      <c r="N13" s="354">
        <v>3</v>
      </c>
      <c r="O13" s="342">
        <v>0.33333333333333331</v>
      </c>
      <c r="P13" s="339">
        <f t="shared" si="4"/>
        <v>1</v>
      </c>
      <c r="Q13" s="354">
        <v>1</v>
      </c>
      <c r="R13" s="342">
        <v>0.16666666666666666</v>
      </c>
      <c r="S13" s="339">
        <f t="shared" si="5"/>
        <v>1</v>
      </c>
      <c r="T13" s="353">
        <v>2</v>
      </c>
      <c r="U13" s="353">
        <v>25</v>
      </c>
      <c r="V13" s="344">
        <f t="shared" si="6"/>
        <v>1</v>
      </c>
      <c r="W13" s="343">
        <f t="shared" si="7"/>
        <v>45</v>
      </c>
      <c r="X13" s="345">
        <f t="shared" si="8"/>
        <v>39</v>
      </c>
    </row>
    <row r="14" spans="1:25" ht="27" customHeight="1" x14ac:dyDescent="0.25">
      <c r="A14" s="352" t="s">
        <v>44</v>
      </c>
      <c r="B14" s="354">
        <v>19</v>
      </c>
      <c r="C14" s="333">
        <v>1</v>
      </c>
      <c r="D14" s="338">
        <f t="shared" si="0"/>
        <v>19</v>
      </c>
      <c r="E14" s="354">
        <v>10</v>
      </c>
      <c r="F14" s="341">
        <v>0.83333333333333337</v>
      </c>
      <c r="G14" s="339">
        <f t="shared" si="1"/>
        <v>9</v>
      </c>
      <c r="H14" s="354">
        <v>7</v>
      </c>
      <c r="I14" s="342">
        <v>0.66666666666666663</v>
      </c>
      <c r="J14" s="339">
        <f t="shared" si="2"/>
        <v>5</v>
      </c>
      <c r="K14" s="354">
        <v>5</v>
      </c>
      <c r="L14" s="342">
        <v>0.5</v>
      </c>
      <c r="M14" s="339">
        <f t="shared" si="3"/>
        <v>3</v>
      </c>
      <c r="N14" s="354">
        <v>3</v>
      </c>
      <c r="O14" s="342">
        <v>0.33333333333333331</v>
      </c>
      <c r="P14" s="339">
        <f t="shared" si="4"/>
        <v>1</v>
      </c>
      <c r="Q14" s="354">
        <v>1</v>
      </c>
      <c r="R14" s="342">
        <v>0.16666666666666666</v>
      </c>
      <c r="S14" s="339">
        <f t="shared" si="5"/>
        <v>1</v>
      </c>
      <c r="T14" s="353">
        <v>2</v>
      </c>
      <c r="U14" s="353">
        <v>24</v>
      </c>
      <c r="V14" s="344">
        <f t="shared" si="6"/>
        <v>1</v>
      </c>
      <c r="W14" s="343">
        <f t="shared" si="7"/>
        <v>45</v>
      </c>
      <c r="X14" s="345">
        <f t="shared" si="8"/>
        <v>39</v>
      </c>
    </row>
    <row r="15" spans="1:25" ht="27" customHeight="1" x14ac:dyDescent="0.25">
      <c r="A15" s="352" t="s">
        <v>45</v>
      </c>
      <c r="B15" s="354">
        <v>19</v>
      </c>
      <c r="C15" s="333">
        <v>1</v>
      </c>
      <c r="D15" s="338">
        <f t="shared" si="0"/>
        <v>19</v>
      </c>
      <c r="E15" s="354">
        <v>10</v>
      </c>
      <c r="F15" s="341">
        <v>0.83333333333333337</v>
      </c>
      <c r="G15" s="339">
        <f t="shared" si="1"/>
        <v>9</v>
      </c>
      <c r="H15" s="354">
        <v>7</v>
      </c>
      <c r="I15" s="342">
        <v>0.66666666666666663</v>
      </c>
      <c r="J15" s="339">
        <f t="shared" si="2"/>
        <v>5</v>
      </c>
      <c r="K15" s="354">
        <v>5</v>
      </c>
      <c r="L15" s="342">
        <v>0.5</v>
      </c>
      <c r="M15" s="339">
        <f t="shared" si="3"/>
        <v>3</v>
      </c>
      <c r="N15" s="354">
        <v>3</v>
      </c>
      <c r="O15" s="342">
        <v>0.33333333333333331</v>
      </c>
      <c r="P15" s="339">
        <f t="shared" si="4"/>
        <v>1</v>
      </c>
      <c r="Q15" s="354">
        <v>1</v>
      </c>
      <c r="R15" s="342">
        <v>0.16666666666666666</v>
      </c>
      <c r="S15" s="339">
        <f t="shared" si="5"/>
        <v>1</v>
      </c>
      <c r="T15" s="353">
        <v>2</v>
      </c>
      <c r="U15" s="353">
        <v>25</v>
      </c>
      <c r="V15" s="344">
        <f t="shared" si="6"/>
        <v>1</v>
      </c>
      <c r="W15" s="343">
        <f t="shared" si="7"/>
        <v>45</v>
      </c>
      <c r="X15" s="345">
        <f t="shared" si="8"/>
        <v>39</v>
      </c>
    </row>
    <row r="16" spans="1:25" ht="27" customHeight="1" x14ac:dyDescent="0.25">
      <c r="A16" s="352" t="s">
        <v>29</v>
      </c>
      <c r="B16" s="354">
        <v>18</v>
      </c>
      <c r="C16" s="333">
        <v>1</v>
      </c>
      <c r="D16" s="338">
        <f t="shared" si="0"/>
        <v>18</v>
      </c>
      <c r="E16" s="354">
        <v>10</v>
      </c>
      <c r="F16" s="341">
        <v>0.83333333333333337</v>
      </c>
      <c r="G16" s="339">
        <f t="shared" si="1"/>
        <v>9</v>
      </c>
      <c r="H16" s="354">
        <v>7</v>
      </c>
      <c r="I16" s="342">
        <v>0.66666666666666663</v>
      </c>
      <c r="J16" s="339">
        <f t="shared" si="2"/>
        <v>5</v>
      </c>
      <c r="K16" s="354">
        <v>5</v>
      </c>
      <c r="L16" s="342">
        <v>0.5</v>
      </c>
      <c r="M16" s="339">
        <f t="shared" si="3"/>
        <v>3</v>
      </c>
      <c r="N16" s="354">
        <v>3</v>
      </c>
      <c r="O16" s="342">
        <v>0.33333333333333331</v>
      </c>
      <c r="P16" s="339">
        <f t="shared" si="4"/>
        <v>1</v>
      </c>
      <c r="Q16" s="354">
        <v>1</v>
      </c>
      <c r="R16" s="342">
        <v>0.16666666666666666</v>
      </c>
      <c r="S16" s="339">
        <f t="shared" si="5"/>
        <v>1</v>
      </c>
      <c r="T16" s="353">
        <v>2</v>
      </c>
      <c r="U16" s="353">
        <v>23</v>
      </c>
      <c r="V16" s="344">
        <f t="shared" si="6"/>
        <v>1</v>
      </c>
      <c r="W16" s="343">
        <f t="shared" si="7"/>
        <v>44</v>
      </c>
      <c r="X16" s="345">
        <f t="shared" si="8"/>
        <v>38</v>
      </c>
    </row>
    <row r="17" spans="1:24" ht="27" customHeight="1" x14ac:dyDescent="0.25">
      <c r="A17" s="352" t="s">
        <v>30</v>
      </c>
      <c r="B17" s="354">
        <v>18</v>
      </c>
      <c r="C17" s="333">
        <v>1</v>
      </c>
      <c r="D17" s="338">
        <f t="shared" si="0"/>
        <v>18</v>
      </c>
      <c r="E17" s="354">
        <v>10</v>
      </c>
      <c r="F17" s="341">
        <v>0.83333333333333337</v>
      </c>
      <c r="G17" s="339">
        <f t="shared" si="1"/>
        <v>9</v>
      </c>
      <c r="H17" s="354">
        <v>7</v>
      </c>
      <c r="I17" s="342">
        <v>0.66666666666666663</v>
      </c>
      <c r="J17" s="339">
        <f t="shared" si="2"/>
        <v>5</v>
      </c>
      <c r="K17" s="354">
        <v>5</v>
      </c>
      <c r="L17" s="342">
        <v>0.5</v>
      </c>
      <c r="M17" s="339">
        <f t="shared" si="3"/>
        <v>3</v>
      </c>
      <c r="N17" s="354">
        <v>3</v>
      </c>
      <c r="O17" s="342">
        <v>0.33333333333333331</v>
      </c>
      <c r="P17" s="339">
        <f t="shared" si="4"/>
        <v>1</v>
      </c>
      <c r="Q17" s="354">
        <v>1</v>
      </c>
      <c r="R17" s="342">
        <v>0.16666666666666666</v>
      </c>
      <c r="S17" s="339">
        <f t="shared" si="5"/>
        <v>1</v>
      </c>
      <c r="T17" s="353">
        <v>2</v>
      </c>
      <c r="U17" s="353">
        <v>22</v>
      </c>
      <c r="V17" s="344">
        <f t="shared" si="6"/>
        <v>1</v>
      </c>
      <c r="W17" s="343">
        <f t="shared" si="7"/>
        <v>44</v>
      </c>
      <c r="X17" s="345">
        <f t="shared" si="8"/>
        <v>38</v>
      </c>
    </row>
    <row r="18" spans="1:24" ht="27" customHeight="1" x14ac:dyDescent="0.25">
      <c r="A18" s="352" t="s">
        <v>31</v>
      </c>
      <c r="B18" s="354">
        <v>18</v>
      </c>
      <c r="C18" s="333">
        <v>1</v>
      </c>
      <c r="D18" s="338">
        <f t="shared" si="0"/>
        <v>18</v>
      </c>
      <c r="E18" s="354">
        <v>10</v>
      </c>
      <c r="F18" s="341">
        <v>0.83333333333333337</v>
      </c>
      <c r="G18" s="339">
        <f t="shared" si="1"/>
        <v>9</v>
      </c>
      <c r="H18" s="354">
        <v>7</v>
      </c>
      <c r="I18" s="342">
        <v>0.66666666666666663</v>
      </c>
      <c r="J18" s="339">
        <f t="shared" si="2"/>
        <v>5</v>
      </c>
      <c r="K18" s="354">
        <v>5</v>
      </c>
      <c r="L18" s="342">
        <v>0.5</v>
      </c>
      <c r="M18" s="339">
        <f t="shared" si="3"/>
        <v>3</v>
      </c>
      <c r="N18" s="354">
        <v>3</v>
      </c>
      <c r="O18" s="342">
        <v>0.33333333333333331</v>
      </c>
      <c r="P18" s="339">
        <f t="shared" si="4"/>
        <v>1</v>
      </c>
      <c r="Q18" s="354">
        <v>1</v>
      </c>
      <c r="R18" s="342">
        <v>0.16666666666666666</v>
      </c>
      <c r="S18" s="339">
        <f t="shared" si="5"/>
        <v>1</v>
      </c>
      <c r="T18" s="353">
        <v>2</v>
      </c>
      <c r="U18" s="353">
        <v>26</v>
      </c>
      <c r="V18" s="344">
        <f t="shared" si="6"/>
        <v>1</v>
      </c>
      <c r="W18" s="343">
        <f t="shared" si="7"/>
        <v>44</v>
      </c>
      <c r="X18" s="345">
        <f t="shared" si="8"/>
        <v>38</v>
      </c>
    </row>
    <row r="19" spans="1:24" ht="27" customHeight="1" thickBot="1" x14ac:dyDescent="0.3">
      <c r="A19" s="352" t="s">
        <v>3</v>
      </c>
      <c r="B19" s="339">
        <f>SUM(B7:B18)</f>
        <v>230</v>
      </c>
      <c r="C19" s="340"/>
      <c r="D19" s="339">
        <f>SUM(D7:D18)</f>
        <v>230</v>
      </c>
      <c r="E19" s="339">
        <f>SUM(E7:E18)</f>
        <v>120</v>
      </c>
      <c r="F19" s="340"/>
      <c r="G19" s="339">
        <f>SUM(G7:G18)</f>
        <v>108</v>
      </c>
      <c r="H19" s="339">
        <f>SUM(H7:H18)</f>
        <v>84</v>
      </c>
      <c r="I19" s="340"/>
      <c r="J19" s="339">
        <f>SUM(J7:J18)</f>
        <v>60</v>
      </c>
      <c r="K19" s="339">
        <f>SUM(K7:K18)</f>
        <v>63</v>
      </c>
      <c r="L19" s="340"/>
      <c r="M19" s="339">
        <f>SUM(M7:M18)</f>
        <v>37</v>
      </c>
      <c r="N19" s="339">
        <f>SUM(N7:N18)</f>
        <v>36</v>
      </c>
      <c r="O19" s="340"/>
      <c r="P19" s="339">
        <f>SUM(P7:P18)</f>
        <v>12</v>
      </c>
      <c r="Q19" s="339">
        <f>SUM(Q7:Q18)</f>
        <v>12</v>
      </c>
      <c r="R19" s="340"/>
      <c r="S19" s="339">
        <f>SUM(S7:S18)</f>
        <v>12</v>
      </c>
      <c r="T19" s="343">
        <f>SUM(T7:T18)</f>
        <v>24</v>
      </c>
      <c r="U19" s="343">
        <f>SUM(U7:U18)</f>
        <v>291</v>
      </c>
      <c r="V19" s="343">
        <f>SUM(V7:V18)</f>
        <v>12</v>
      </c>
      <c r="W19" s="346">
        <f>SUM(W7:W18)</f>
        <v>545</v>
      </c>
      <c r="X19" s="347">
        <f>D19+G19+J19+M19+P19+S19+V19</f>
        <v>471</v>
      </c>
    </row>
    <row r="20" spans="1:24" ht="16.5" customHeight="1" x14ac:dyDescent="0.25">
      <c r="A20" s="242" t="s">
        <v>129</v>
      </c>
      <c r="B20" s="243"/>
      <c r="C20" s="244"/>
      <c r="D20" s="243"/>
      <c r="E20" s="243"/>
      <c r="F20" s="244"/>
      <c r="G20" s="243"/>
      <c r="H20" s="243"/>
      <c r="I20" s="244"/>
      <c r="J20" s="243"/>
      <c r="K20" s="243"/>
      <c r="L20" s="244"/>
      <c r="M20" s="243"/>
      <c r="N20" s="243"/>
      <c r="O20" s="244"/>
      <c r="P20" s="243"/>
      <c r="Q20" s="243"/>
      <c r="R20" s="244"/>
      <c r="S20" s="243"/>
      <c r="T20" s="243"/>
      <c r="U20" s="243"/>
      <c r="V20" s="245"/>
      <c r="W20" s="243"/>
      <c r="X20" s="245"/>
    </row>
    <row r="21" spans="1:24" ht="16.5" customHeight="1" x14ac:dyDescent="0.25">
      <c r="A21" s="246" t="s">
        <v>132</v>
      </c>
      <c r="B21" s="247"/>
      <c r="C21" s="244"/>
      <c r="D21" s="247"/>
      <c r="E21" s="247"/>
      <c r="F21" s="244"/>
      <c r="G21" s="248"/>
      <c r="H21" s="247"/>
      <c r="I21" s="244"/>
      <c r="J21" s="248"/>
      <c r="K21" s="247"/>
      <c r="L21" s="244"/>
      <c r="M21" s="248"/>
      <c r="N21" s="247"/>
      <c r="O21" s="244"/>
      <c r="P21" s="248"/>
      <c r="Q21" s="247"/>
      <c r="R21" s="244"/>
      <c r="S21" s="248"/>
      <c r="T21" s="247"/>
      <c r="U21" s="247"/>
      <c r="V21" s="246"/>
      <c r="W21" s="247"/>
      <c r="X21" s="249"/>
    </row>
    <row r="22" spans="1:24" ht="16.5" customHeight="1" x14ac:dyDescent="0.25">
      <c r="A22" s="246" t="s">
        <v>130</v>
      </c>
      <c r="B22" s="247"/>
      <c r="C22" s="244"/>
      <c r="D22" s="247"/>
      <c r="E22" s="247"/>
      <c r="F22" s="244"/>
      <c r="G22" s="248"/>
      <c r="H22" s="247"/>
      <c r="I22" s="244"/>
      <c r="J22" s="248"/>
      <c r="K22" s="247"/>
      <c r="L22" s="244"/>
      <c r="M22" s="248"/>
      <c r="N22" s="247"/>
      <c r="O22" s="244"/>
      <c r="P22" s="248"/>
      <c r="Q22" s="247"/>
      <c r="R22" s="244"/>
      <c r="S22" s="248"/>
      <c r="T22" s="247"/>
      <c r="U22" s="247"/>
      <c r="V22" s="246"/>
      <c r="W22" s="247"/>
      <c r="X22" s="249"/>
    </row>
    <row r="23" spans="1:24" ht="16.5" customHeight="1" x14ac:dyDescent="0.25">
      <c r="A23" s="246" t="s">
        <v>133</v>
      </c>
      <c r="B23" s="247"/>
      <c r="C23" s="244"/>
      <c r="D23" s="242"/>
      <c r="E23" s="242"/>
      <c r="F23" s="244"/>
      <c r="G23" s="248"/>
      <c r="H23" s="247"/>
      <c r="I23" s="242"/>
      <c r="J23" s="242"/>
      <c r="K23" s="247"/>
      <c r="L23" s="244"/>
      <c r="M23" s="248"/>
      <c r="N23" s="247"/>
      <c r="O23" s="244"/>
      <c r="P23" s="248"/>
      <c r="Q23" s="247"/>
      <c r="R23" s="244"/>
      <c r="S23" s="248"/>
      <c r="T23" s="247"/>
      <c r="U23" s="247"/>
      <c r="V23" s="247"/>
      <c r="W23" s="247"/>
      <c r="X23" s="249"/>
    </row>
    <row r="24" spans="1:24" ht="16.5" customHeight="1" x14ac:dyDescent="0.25">
      <c r="A24" s="246" t="s">
        <v>134</v>
      </c>
      <c r="B24" s="247"/>
      <c r="C24" s="244"/>
      <c r="D24" s="242"/>
      <c r="E24" s="242"/>
      <c r="F24" s="244"/>
      <c r="G24" s="248"/>
      <c r="H24" s="247"/>
      <c r="I24" s="242"/>
      <c r="J24" s="242"/>
      <c r="K24" s="247"/>
      <c r="L24" s="244"/>
      <c r="M24" s="248"/>
      <c r="N24" s="247"/>
      <c r="O24" s="244"/>
      <c r="P24" s="248"/>
      <c r="Q24" s="247"/>
      <c r="R24" s="244"/>
      <c r="S24" s="248"/>
      <c r="T24" s="247"/>
      <c r="U24" s="247"/>
      <c r="V24" s="247"/>
      <c r="W24" s="247"/>
      <c r="X24" s="249"/>
    </row>
    <row r="25" spans="1:24" ht="16.5" customHeight="1" x14ac:dyDescent="0.25">
      <c r="A25" s="246" t="s">
        <v>131</v>
      </c>
      <c r="B25" s="247"/>
      <c r="C25" s="244"/>
      <c r="D25" s="242"/>
      <c r="E25" s="242"/>
      <c r="F25" s="244"/>
      <c r="G25" s="248"/>
      <c r="H25" s="247"/>
      <c r="I25" s="242"/>
      <c r="J25" s="242"/>
      <c r="K25" s="247"/>
      <c r="L25" s="244"/>
      <c r="M25" s="248"/>
      <c r="N25" s="247"/>
      <c r="O25" s="244"/>
      <c r="P25" s="248"/>
      <c r="Q25" s="247"/>
      <c r="R25" s="244"/>
      <c r="S25" s="248"/>
      <c r="T25" s="247"/>
      <c r="U25" s="247"/>
      <c r="V25" s="247"/>
      <c r="W25" s="247"/>
      <c r="X25" s="249"/>
    </row>
    <row r="26" spans="1:24" ht="18" customHeight="1" x14ac:dyDescent="0.25">
      <c r="D26" s="238"/>
      <c r="E26" s="238"/>
    </row>
    <row r="27" spans="1:24" ht="18" customHeight="1" x14ac:dyDescent="0.25">
      <c r="B27" s="238"/>
      <c r="D27" s="238"/>
      <c r="E27" s="238"/>
    </row>
    <row r="28" spans="1:24" x14ac:dyDescent="0.25">
      <c r="A28" s="238"/>
      <c r="D28" s="238"/>
      <c r="E28" s="238"/>
    </row>
    <row r="29" spans="1:24" x14ac:dyDescent="0.25">
      <c r="D29" s="238"/>
      <c r="E29" s="238"/>
    </row>
    <row r="30" spans="1:24" x14ac:dyDescent="0.25">
      <c r="D30" s="238"/>
      <c r="E30" s="238"/>
    </row>
  </sheetData>
  <sheetProtection algorithmName="SHA-512" hashValue="ef9xZpa4+VEA8qrANAD5HuqtaJ2ZXc0zz95EMTLZTjiIYMQ0yFi0LPXqh7OTitjwQwlgv5FOFo0eaNrzexMQQA==" saltValue="ZbTAW5YsFIzIbGfoyKOGww==" spinCount="100000" sheet="1" objects="1" scenarios="1"/>
  <mergeCells count="10">
    <mergeCell ref="Q5:S5"/>
    <mergeCell ref="T5:V5"/>
    <mergeCell ref="W5:X5"/>
    <mergeCell ref="I3:J3"/>
    <mergeCell ref="A5:A6"/>
    <mergeCell ref="B5:D5"/>
    <mergeCell ref="E5:G5"/>
    <mergeCell ref="H5:J5"/>
    <mergeCell ref="K5:M5"/>
    <mergeCell ref="N5:P5"/>
  </mergeCells>
  <phoneticPr fontId="1"/>
  <printOptions horizontalCentered="1"/>
  <pageMargins left="0.51181102362204722" right="0.51181102362204722" top="0.55118110236220474" bottom="0.38" header="0.31496062992125984" footer="0.31496062992125984"/>
  <pageSetup paperSize="9" scale="97"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DD25FC-BBC4-46CF-9D13-7D60ECF207B3}">
  <sheetPr>
    <tabColor theme="7" tint="0.59999389629810485"/>
    <pageSetUpPr fitToPage="1"/>
  </sheetPr>
  <dimension ref="A1:AT41"/>
  <sheetViews>
    <sheetView view="pageBreakPreview" zoomScale="78" zoomScaleNormal="78" zoomScaleSheetLayoutView="78" workbookViewId="0">
      <pane xSplit="1" ySplit="6" topLeftCell="B7" activePane="bottomRight" state="frozen"/>
      <selection pane="topRight" activeCell="B1" sqref="B1"/>
      <selection pane="bottomLeft" activeCell="A7" sqref="A7"/>
      <selection pane="bottomRight" activeCell="R33" sqref="R33:AJ33"/>
    </sheetView>
  </sheetViews>
  <sheetFormatPr defaultColWidth="3.59765625" defaultRowHeight="17.649999999999999" x14ac:dyDescent="0.25"/>
  <cols>
    <col min="1" max="1" width="5.265625" style="88" customWidth="1"/>
    <col min="2" max="38" width="5.19921875" style="88" customWidth="1"/>
    <col min="39" max="43" width="5.59765625" style="88" customWidth="1"/>
    <col min="44" max="44" width="11.46484375" style="88" customWidth="1"/>
    <col min="45" max="45" width="12.59765625" style="88" customWidth="1"/>
    <col min="46" max="46" width="40.46484375" style="88" customWidth="1"/>
    <col min="47" max="47" width="16.73046875" style="88" customWidth="1"/>
    <col min="48" max="16384" width="3.59765625" style="88"/>
  </cols>
  <sheetData>
    <row r="1" spans="1:46" ht="21.75" x14ac:dyDescent="0.25">
      <c r="A1" s="2" t="s">
        <v>140</v>
      </c>
      <c r="B1" s="2"/>
      <c r="AC1" s="696" t="s">
        <v>96</v>
      </c>
      <c r="AD1" s="696"/>
      <c r="AE1" s="696"/>
      <c r="AF1" s="696"/>
      <c r="AG1" s="696"/>
      <c r="AH1" s="698"/>
      <c r="AI1" s="698"/>
      <c r="AJ1" s="698"/>
      <c r="AK1" s="698"/>
      <c r="AL1" s="698"/>
      <c r="AM1" s="698"/>
      <c r="AN1" s="698"/>
      <c r="AO1" s="698"/>
      <c r="AP1" s="698"/>
      <c r="AQ1" s="698"/>
    </row>
    <row r="2" spans="1:46" ht="8.25" customHeight="1" x14ac:dyDescent="0.25">
      <c r="AC2" s="697"/>
      <c r="AD2" s="697"/>
      <c r="AE2" s="697"/>
      <c r="AF2" s="697"/>
      <c r="AG2" s="697"/>
      <c r="AH2" s="699"/>
      <c r="AI2" s="699"/>
      <c r="AJ2" s="699"/>
      <c r="AK2" s="699"/>
      <c r="AL2" s="699"/>
      <c r="AM2" s="699"/>
      <c r="AN2" s="699"/>
      <c r="AO2" s="699"/>
      <c r="AP2" s="699"/>
      <c r="AQ2" s="699"/>
    </row>
    <row r="3" spans="1:46" x14ac:dyDescent="0.25">
      <c r="A3" s="88" t="s">
        <v>97</v>
      </c>
    </row>
    <row r="4" spans="1:46" x14ac:dyDescent="0.25">
      <c r="A4" s="88" t="s">
        <v>98</v>
      </c>
    </row>
    <row r="5" spans="1:46" ht="18" thickBot="1" x14ac:dyDescent="0.3">
      <c r="A5" s="88" t="s">
        <v>99</v>
      </c>
    </row>
    <row r="6" spans="1:46" s="12" customFormat="1" ht="27.75" customHeight="1" thickBot="1" x14ac:dyDescent="0.3">
      <c r="A6" s="3"/>
      <c r="B6" s="6" t="s">
        <v>76</v>
      </c>
      <c r="C6" s="6" t="s">
        <v>77</v>
      </c>
      <c r="D6" s="6" t="s">
        <v>78</v>
      </c>
      <c r="E6" s="6" t="s">
        <v>79</v>
      </c>
      <c r="F6" s="6" t="s">
        <v>80</v>
      </c>
      <c r="G6" s="4" t="s">
        <v>81</v>
      </c>
      <c r="H6" s="90" t="s">
        <v>2</v>
      </c>
      <c r="I6" s="6" t="s">
        <v>76</v>
      </c>
      <c r="J6" s="6" t="s">
        <v>82</v>
      </c>
      <c r="K6" s="6" t="s">
        <v>83</v>
      </c>
      <c r="L6" s="6" t="s">
        <v>79</v>
      </c>
      <c r="M6" s="6" t="s">
        <v>80</v>
      </c>
      <c r="N6" s="4" t="s">
        <v>81</v>
      </c>
      <c r="O6" s="5" t="s">
        <v>2</v>
      </c>
      <c r="P6" s="6" t="s">
        <v>76</v>
      </c>
      <c r="Q6" s="6" t="s">
        <v>82</v>
      </c>
      <c r="R6" s="6" t="s">
        <v>83</v>
      </c>
      <c r="S6" s="6" t="s">
        <v>79</v>
      </c>
      <c r="T6" s="6" t="s">
        <v>80</v>
      </c>
      <c r="U6" s="4" t="s">
        <v>81</v>
      </c>
      <c r="V6" s="5" t="s">
        <v>2</v>
      </c>
      <c r="W6" s="6" t="s">
        <v>76</v>
      </c>
      <c r="X6" s="6" t="s">
        <v>82</v>
      </c>
      <c r="Y6" s="6" t="s">
        <v>83</v>
      </c>
      <c r="Z6" s="6" t="s">
        <v>79</v>
      </c>
      <c r="AA6" s="6" t="s">
        <v>80</v>
      </c>
      <c r="AB6" s="4" t="s">
        <v>81</v>
      </c>
      <c r="AC6" s="5" t="s">
        <v>2</v>
      </c>
      <c r="AD6" s="6" t="s">
        <v>76</v>
      </c>
      <c r="AE6" s="6" t="s">
        <v>82</v>
      </c>
      <c r="AF6" s="6" t="s">
        <v>83</v>
      </c>
      <c r="AG6" s="6" t="s">
        <v>79</v>
      </c>
      <c r="AH6" s="6" t="s">
        <v>80</v>
      </c>
      <c r="AI6" s="4" t="s">
        <v>81</v>
      </c>
      <c r="AJ6" s="5" t="s">
        <v>2</v>
      </c>
      <c r="AK6" s="6" t="s">
        <v>76</v>
      </c>
      <c r="AL6" s="6" t="s">
        <v>82</v>
      </c>
      <c r="AM6" s="7" t="s">
        <v>53</v>
      </c>
      <c r="AN6" s="8" t="s">
        <v>54</v>
      </c>
      <c r="AO6" s="9" t="s">
        <v>55</v>
      </c>
      <c r="AP6" s="10" t="s">
        <v>56</v>
      </c>
      <c r="AQ6" s="11" t="s">
        <v>57</v>
      </c>
    </row>
    <row r="7" spans="1:46" s="12" customFormat="1" ht="23.35" customHeight="1" x14ac:dyDescent="0.25">
      <c r="A7" s="694" t="s">
        <v>58</v>
      </c>
      <c r="B7" s="20"/>
      <c r="C7" s="7">
        <v>1</v>
      </c>
      <c r="D7" s="36">
        <f t="shared" ref="D7:AF7" si="0">C7+1</f>
        <v>2</v>
      </c>
      <c r="E7" s="36">
        <f t="shared" si="0"/>
        <v>3</v>
      </c>
      <c r="F7" s="18">
        <f t="shared" si="0"/>
        <v>4</v>
      </c>
      <c r="G7" s="91">
        <f t="shared" si="0"/>
        <v>5</v>
      </c>
      <c r="H7" s="92">
        <f t="shared" si="0"/>
        <v>6</v>
      </c>
      <c r="I7" s="85">
        <f t="shared" si="0"/>
        <v>7</v>
      </c>
      <c r="J7" s="89">
        <f t="shared" si="0"/>
        <v>8</v>
      </c>
      <c r="K7" s="19">
        <f t="shared" si="0"/>
        <v>9</v>
      </c>
      <c r="L7" s="19">
        <f t="shared" si="0"/>
        <v>10</v>
      </c>
      <c r="M7" s="85">
        <f t="shared" si="0"/>
        <v>11</v>
      </c>
      <c r="N7" s="34">
        <f t="shared" si="0"/>
        <v>12</v>
      </c>
      <c r="O7" s="93">
        <f t="shared" si="0"/>
        <v>13</v>
      </c>
      <c r="P7" s="19">
        <f t="shared" si="0"/>
        <v>14</v>
      </c>
      <c r="Q7" s="94">
        <f t="shared" si="0"/>
        <v>15</v>
      </c>
      <c r="R7" s="19">
        <f t="shared" si="0"/>
        <v>16</v>
      </c>
      <c r="S7" s="19">
        <f t="shared" si="0"/>
        <v>17</v>
      </c>
      <c r="T7" s="19">
        <f t="shared" si="0"/>
        <v>18</v>
      </c>
      <c r="U7" s="34">
        <f t="shared" si="0"/>
        <v>19</v>
      </c>
      <c r="V7" s="93">
        <f t="shared" si="0"/>
        <v>20</v>
      </c>
      <c r="W7" s="19">
        <f t="shared" si="0"/>
        <v>21</v>
      </c>
      <c r="X7" s="94">
        <f t="shared" si="0"/>
        <v>22</v>
      </c>
      <c r="Y7" s="19">
        <f t="shared" si="0"/>
        <v>23</v>
      </c>
      <c r="Z7" s="19">
        <f t="shared" si="0"/>
        <v>24</v>
      </c>
      <c r="AA7" s="19">
        <f t="shared" si="0"/>
        <v>25</v>
      </c>
      <c r="AB7" s="34">
        <f t="shared" si="0"/>
        <v>26</v>
      </c>
      <c r="AC7" s="93">
        <f t="shared" si="0"/>
        <v>27</v>
      </c>
      <c r="AD7" s="94">
        <f t="shared" si="0"/>
        <v>28</v>
      </c>
      <c r="AE7" s="42">
        <f t="shared" si="0"/>
        <v>29</v>
      </c>
      <c r="AF7" s="94">
        <f t="shared" si="0"/>
        <v>30</v>
      </c>
      <c r="AG7" s="171"/>
      <c r="AH7" s="171"/>
      <c r="AI7" s="171"/>
      <c r="AJ7" s="171"/>
      <c r="AK7" s="171"/>
      <c r="AL7" s="171"/>
      <c r="AM7" s="21">
        <f>AQ7-AN7-AO7-AP7</f>
        <v>17</v>
      </c>
      <c r="AN7" s="22">
        <v>4</v>
      </c>
      <c r="AO7" s="22">
        <v>4</v>
      </c>
      <c r="AP7" s="23">
        <v>5</v>
      </c>
      <c r="AQ7" s="24">
        <v>30</v>
      </c>
    </row>
    <row r="8" spans="1:46" s="12" customFormat="1" ht="23.35" customHeight="1" thickBot="1" x14ac:dyDescent="0.3">
      <c r="A8" s="695"/>
      <c r="B8" s="172"/>
      <c r="C8" s="140"/>
      <c r="D8" s="141"/>
      <c r="E8" s="141"/>
      <c r="F8" s="142"/>
      <c r="G8" s="143"/>
      <c r="H8" s="144"/>
      <c r="I8" s="145"/>
      <c r="J8" s="145"/>
      <c r="K8" s="145"/>
      <c r="L8" s="145"/>
      <c r="M8" s="145"/>
      <c r="N8" s="147"/>
      <c r="O8" s="144"/>
      <c r="P8" s="148"/>
      <c r="Q8" s="148"/>
      <c r="R8" s="148"/>
      <c r="S8" s="148"/>
      <c r="T8" s="148"/>
      <c r="U8" s="147"/>
      <c r="V8" s="144"/>
      <c r="W8" s="148"/>
      <c r="X8" s="148"/>
      <c r="Y8" s="148"/>
      <c r="Z8" s="148"/>
      <c r="AA8" s="148"/>
      <c r="AB8" s="147"/>
      <c r="AC8" s="144"/>
      <c r="AD8" s="148"/>
      <c r="AE8" s="144"/>
      <c r="AF8" s="148"/>
      <c r="AG8" s="171"/>
      <c r="AH8" s="171"/>
      <c r="AI8" s="171"/>
      <c r="AJ8" s="171"/>
      <c r="AK8" s="171"/>
      <c r="AL8" s="171"/>
      <c r="AM8" s="27">
        <f>COUNTIF(P8:T8,"○")+COUNTIF(P8:T8,"〇")+COUNTIF(W8:AA8,"○")+COUNTIF(AD8,"○")+COUNTIF(I8:M8,"○")+COUNTIF(W8:AA8,"〇")+COUNTIF(AD8,"〇")+COUNTIF(I8:M8,"〇")+COUNTIF(AF8,"○")+COUNTIF(AF8,"〇")</f>
        <v>0</v>
      </c>
      <c r="AN8" s="28">
        <f>COUNTIF(N8,"○")+COUNTIF(U8,"○")+COUNTIF(AB8,"○")+COUNTIF(G8,"○")+COUNTIF(N8,"〇")+COUNTIF(U8,"〇")+COUNTIF(AB8,"〇")+COUNTIF(G8,"〇")</f>
        <v>0</v>
      </c>
      <c r="AO8" s="28">
        <f>COUNTIF(C8:F8,"○")+COUNTIF(C8:F8,"〇")</f>
        <v>0</v>
      </c>
      <c r="AP8" s="29">
        <f>COUNTIF(O8,"○")+COUNTIF(V8,"○")+COUNTIF(AC8,"○")+COUNTIF(AE8,"○")+COUNTIF(H8,"○")+COUNTIF(O8,"〇")+COUNTIF(V8,"〇")+COUNTIF(AC8,"〇")+COUNTIF(AE8,"〇")+COUNTIF(H8,"〇")</f>
        <v>0</v>
      </c>
      <c r="AQ8" s="30">
        <f>SUM(AM8:AP8)</f>
        <v>0</v>
      </c>
    </row>
    <row r="9" spans="1:46" s="12" customFormat="1" ht="23.35" customHeight="1" x14ac:dyDescent="0.25">
      <c r="A9" s="694" t="s">
        <v>59</v>
      </c>
      <c r="B9" s="95"/>
      <c r="C9" s="95"/>
      <c r="D9" s="95"/>
      <c r="E9" s="31">
        <v>1</v>
      </c>
      <c r="F9" s="106">
        <f t="shared" ref="F9:AC9" si="1">E9+1</f>
        <v>2</v>
      </c>
      <c r="G9" s="96">
        <f t="shared" si="1"/>
        <v>3</v>
      </c>
      <c r="H9" s="96">
        <f t="shared" si="1"/>
        <v>4</v>
      </c>
      <c r="I9" s="42">
        <f t="shared" si="1"/>
        <v>5</v>
      </c>
      <c r="J9" s="42">
        <f t="shared" si="1"/>
        <v>6</v>
      </c>
      <c r="K9" s="31">
        <f t="shared" si="1"/>
        <v>7</v>
      </c>
      <c r="L9" s="31">
        <f t="shared" si="1"/>
        <v>8</v>
      </c>
      <c r="M9" s="19">
        <f t="shared" si="1"/>
        <v>9</v>
      </c>
      <c r="N9" s="34">
        <f t="shared" si="1"/>
        <v>10</v>
      </c>
      <c r="O9" s="93">
        <f t="shared" si="1"/>
        <v>11</v>
      </c>
      <c r="P9" s="19">
        <f t="shared" si="1"/>
        <v>12</v>
      </c>
      <c r="Q9" s="94">
        <f t="shared" si="1"/>
        <v>13</v>
      </c>
      <c r="R9" s="19">
        <f t="shared" si="1"/>
        <v>14</v>
      </c>
      <c r="S9" s="19">
        <f t="shared" si="1"/>
        <v>15</v>
      </c>
      <c r="T9" s="19">
        <f t="shared" si="1"/>
        <v>16</v>
      </c>
      <c r="U9" s="34">
        <f t="shared" si="1"/>
        <v>17</v>
      </c>
      <c r="V9" s="93">
        <f t="shared" si="1"/>
        <v>18</v>
      </c>
      <c r="W9" s="19">
        <f t="shared" si="1"/>
        <v>19</v>
      </c>
      <c r="X9" s="94">
        <f t="shared" si="1"/>
        <v>20</v>
      </c>
      <c r="Y9" s="19">
        <f t="shared" si="1"/>
        <v>21</v>
      </c>
      <c r="Z9" s="19">
        <f t="shared" si="1"/>
        <v>22</v>
      </c>
      <c r="AA9" s="19">
        <f t="shared" si="1"/>
        <v>23</v>
      </c>
      <c r="AB9" s="34">
        <f t="shared" si="1"/>
        <v>24</v>
      </c>
      <c r="AC9" s="93">
        <f t="shared" si="1"/>
        <v>25</v>
      </c>
      <c r="AD9" s="19">
        <f>AC9+1</f>
        <v>26</v>
      </c>
      <c r="AE9" s="94">
        <f t="shared" ref="AE9:AI9" si="2">AD9+1</f>
        <v>27</v>
      </c>
      <c r="AF9" s="19">
        <f t="shared" si="2"/>
        <v>28</v>
      </c>
      <c r="AG9" s="19">
        <f t="shared" si="2"/>
        <v>29</v>
      </c>
      <c r="AH9" s="19">
        <f t="shared" si="2"/>
        <v>30</v>
      </c>
      <c r="AI9" s="34">
        <f t="shared" si="2"/>
        <v>31</v>
      </c>
      <c r="AJ9" s="171"/>
      <c r="AK9" s="171"/>
      <c r="AL9" s="171"/>
      <c r="AM9" s="69">
        <f>AQ9-AN9-AO9-AP9</f>
        <v>20</v>
      </c>
      <c r="AN9" s="70">
        <v>4</v>
      </c>
      <c r="AO9" s="71"/>
      <c r="AP9" s="72">
        <v>7</v>
      </c>
      <c r="AQ9" s="73">
        <v>31</v>
      </c>
    </row>
    <row r="10" spans="1:46" s="12" customFormat="1" ht="23.35" customHeight="1" x14ac:dyDescent="0.25">
      <c r="A10" s="695"/>
      <c r="B10" s="25"/>
      <c r="C10" s="13"/>
      <c r="D10" s="13"/>
      <c r="E10" s="146"/>
      <c r="F10" s="148"/>
      <c r="G10" s="144"/>
      <c r="H10" s="144"/>
      <c r="I10" s="144"/>
      <c r="J10" s="144"/>
      <c r="K10" s="146"/>
      <c r="L10" s="146"/>
      <c r="M10" s="146"/>
      <c r="N10" s="147"/>
      <c r="O10" s="144"/>
      <c r="P10" s="148"/>
      <c r="Q10" s="148"/>
      <c r="R10" s="148"/>
      <c r="S10" s="148"/>
      <c r="T10" s="148"/>
      <c r="U10" s="147"/>
      <c r="V10" s="144"/>
      <c r="W10" s="148"/>
      <c r="X10" s="148"/>
      <c r="Y10" s="148"/>
      <c r="Z10" s="148"/>
      <c r="AA10" s="148"/>
      <c r="AB10" s="147"/>
      <c r="AC10" s="144"/>
      <c r="AD10" s="148"/>
      <c r="AE10" s="148"/>
      <c r="AF10" s="148"/>
      <c r="AG10" s="148"/>
      <c r="AH10" s="148"/>
      <c r="AI10" s="147"/>
      <c r="AJ10" s="173"/>
      <c r="AK10" s="173"/>
      <c r="AL10" s="173"/>
      <c r="AM10" s="74">
        <f>COUNTIF(K10:M10,"○")+COUNTIF(P10:T10,"○")+COUNTIF(W10:AA10,"○")+COUNTIF(AD10:AH10,"○")+COUNTIF(E10:F10,"○")+COUNTIF(K10:M10,"〇")+COUNTIF(P10:T10,"〇")+COUNTIF(W10:AA10,"〇")+COUNTIF(AD10:AH10,"〇")+COUNTIF(E10:F10,"〇")</f>
        <v>0</v>
      </c>
      <c r="AN10" s="75">
        <f>COUNTIF(N10,"○")+COUNTIF(AI10,"○")+COUNTIF(U10,"○")+COUNTIF(N10,"〇")+COUNTIF(U10,"〇")+COUNTIF(AB10,"〇")+COUNTIF(AB10,"○")+COUNTIF(AI10,"〇")</f>
        <v>0</v>
      </c>
      <c r="AO10" s="76">
        <v>0</v>
      </c>
      <c r="AP10" s="77">
        <f>COUNTIF(G10:J10,"○")+COUNTIF(O10,"○")+COUNTIF(V10,"○")+COUNTIF(AC10,"○")+COUNTIF(G10:J10,"〇")+COUNTIF(O10,"〇")+COUNTIF(V10,"〇")+COUNTIF(AC10,"〇")</f>
        <v>0</v>
      </c>
      <c r="AQ10" s="78">
        <f>SUM(AM10:AP10)</f>
        <v>0</v>
      </c>
    </row>
    <row r="11" spans="1:46" s="12" customFormat="1" ht="23.35" customHeight="1" x14ac:dyDescent="0.25">
      <c r="A11" s="694" t="s">
        <v>25</v>
      </c>
      <c r="B11" s="14"/>
      <c r="C11" s="13"/>
      <c r="D11" s="13"/>
      <c r="E11" s="13"/>
      <c r="F11" s="13"/>
      <c r="G11" s="13"/>
      <c r="H11" s="93">
        <v>1</v>
      </c>
      <c r="I11" s="19">
        <f>H11+1</f>
        <v>2</v>
      </c>
      <c r="J11" s="94">
        <f t="shared" ref="J11:AK11" si="3">I11+1</f>
        <v>3</v>
      </c>
      <c r="K11" s="19">
        <f t="shared" si="3"/>
        <v>4</v>
      </c>
      <c r="L11" s="19">
        <f t="shared" si="3"/>
        <v>5</v>
      </c>
      <c r="M11" s="19">
        <f t="shared" si="3"/>
        <v>6</v>
      </c>
      <c r="N11" s="34">
        <f t="shared" si="3"/>
        <v>7</v>
      </c>
      <c r="O11" s="93">
        <f t="shared" si="3"/>
        <v>8</v>
      </c>
      <c r="P11" s="19">
        <f>O11+1</f>
        <v>9</v>
      </c>
      <c r="Q11" s="94">
        <f>P11+1</f>
        <v>10</v>
      </c>
      <c r="R11" s="19">
        <f t="shared" si="3"/>
        <v>11</v>
      </c>
      <c r="S11" s="19">
        <f t="shared" si="3"/>
        <v>12</v>
      </c>
      <c r="T11" s="19">
        <f t="shared" si="3"/>
        <v>13</v>
      </c>
      <c r="U11" s="34">
        <f t="shared" si="3"/>
        <v>14</v>
      </c>
      <c r="V11" s="93">
        <f t="shared" si="3"/>
        <v>15</v>
      </c>
      <c r="W11" s="19">
        <f t="shared" si="3"/>
        <v>16</v>
      </c>
      <c r="X11" s="94">
        <f t="shared" si="3"/>
        <v>17</v>
      </c>
      <c r="Y11" s="19">
        <f t="shared" si="3"/>
        <v>18</v>
      </c>
      <c r="Z11" s="19">
        <f t="shared" si="3"/>
        <v>19</v>
      </c>
      <c r="AA11" s="19">
        <f t="shared" si="3"/>
        <v>20</v>
      </c>
      <c r="AB11" s="34">
        <f t="shared" si="3"/>
        <v>21</v>
      </c>
      <c r="AC11" s="93">
        <f t="shared" si="3"/>
        <v>22</v>
      </c>
      <c r="AD11" s="19">
        <f t="shared" si="3"/>
        <v>23</v>
      </c>
      <c r="AE11" s="94">
        <f t="shared" si="3"/>
        <v>24</v>
      </c>
      <c r="AF11" s="19">
        <f t="shared" si="3"/>
        <v>25</v>
      </c>
      <c r="AG11" s="19">
        <f t="shared" si="3"/>
        <v>26</v>
      </c>
      <c r="AH11" s="19">
        <f t="shared" si="3"/>
        <v>27</v>
      </c>
      <c r="AI11" s="34">
        <f t="shared" si="3"/>
        <v>28</v>
      </c>
      <c r="AJ11" s="93">
        <f t="shared" si="3"/>
        <v>29</v>
      </c>
      <c r="AK11" s="94">
        <f t="shared" si="3"/>
        <v>30</v>
      </c>
      <c r="AL11" s="20"/>
      <c r="AM11" s="21">
        <f>AQ11-AN11-AO11-AP11</f>
        <v>21</v>
      </c>
      <c r="AN11" s="22">
        <v>4</v>
      </c>
      <c r="AO11" s="68">
        <v>0</v>
      </c>
      <c r="AP11" s="23">
        <v>5</v>
      </c>
      <c r="AQ11" s="24">
        <v>30</v>
      </c>
    </row>
    <row r="12" spans="1:46" s="12" customFormat="1" ht="23.35" customHeight="1" thickBot="1" x14ac:dyDescent="0.3">
      <c r="A12" s="695"/>
      <c r="B12" s="25"/>
      <c r="C12" s="25"/>
      <c r="D12" s="25"/>
      <c r="E12" s="25"/>
      <c r="F12" s="25"/>
      <c r="G12" s="25"/>
      <c r="H12" s="144"/>
      <c r="I12" s="148"/>
      <c r="J12" s="148"/>
      <c r="K12" s="148"/>
      <c r="L12" s="148"/>
      <c r="M12" s="148"/>
      <c r="N12" s="147"/>
      <c r="O12" s="144"/>
      <c r="P12" s="148"/>
      <c r="Q12" s="148"/>
      <c r="R12" s="148"/>
      <c r="S12" s="148"/>
      <c r="T12" s="148"/>
      <c r="U12" s="147"/>
      <c r="V12" s="144"/>
      <c r="W12" s="148"/>
      <c r="X12" s="148"/>
      <c r="Y12" s="148"/>
      <c r="Z12" s="148"/>
      <c r="AA12" s="148"/>
      <c r="AB12" s="150"/>
      <c r="AC12" s="151"/>
      <c r="AD12" s="152"/>
      <c r="AE12" s="152"/>
      <c r="AF12" s="152"/>
      <c r="AG12" s="152"/>
      <c r="AH12" s="152"/>
      <c r="AI12" s="150"/>
      <c r="AJ12" s="151"/>
      <c r="AK12" s="152"/>
      <c r="AL12" s="33"/>
      <c r="AM12" s="27">
        <f>COUNTIF(I12:M12,"○")+COUNTIF(P12:T12,"○")+COUNTIF(W12:AA12,"○")+COUNTIF(AD12:AH12,"○")+COUNTIF(I12:M12,"〇")+COUNTIF(P12:T12,"〇")+COUNTIF(W12:AA12,"〇")+COUNTIF(AD12:AH12,"〇")+COUNTIF(AK12,"〇")+COUNTIF(AK12,"○")</f>
        <v>0</v>
      </c>
      <c r="AN12" s="28">
        <f>COUNTIF(AS12,"○")+COUNTIF(N12,"○")+COUNTIF(U12,"○")+COUNTIF(AB12,"○")+COUNTIF(AI12,"○")+COUNTIF(AS12,"〇")+COUNTIF(N12,"〇")+COUNTIF(U12,"〇")+COUNTIF(AB12,"〇")+COUNTIF(AI12,"〇")</f>
        <v>0</v>
      </c>
      <c r="AO12" s="68">
        <v>0</v>
      </c>
      <c r="AP12" s="29">
        <f>COUNTIF(H12,"○")+COUNTIF(O12,"○")+COUNTIF(V12,"○")+COUNTIF(AC12,"○")+COUNTIF(AJ12,"○")+COUNTIF(H12,"〇")+COUNTIF(O12,"〇")+COUNTIF(V12,"〇")+COUNTIF(AC12,"〇")+COUNTIF(AJ12,"〇")</f>
        <v>0</v>
      </c>
      <c r="AQ12" s="30">
        <f>SUM(AM12:AP12)</f>
        <v>0</v>
      </c>
    </row>
    <row r="13" spans="1:46" s="12" customFormat="1" ht="23.35" customHeight="1" x14ac:dyDescent="0.25">
      <c r="A13" s="694" t="s">
        <v>26</v>
      </c>
      <c r="B13" s="25"/>
      <c r="C13" s="94">
        <v>1</v>
      </c>
      <c r="D13" s="19">
        <f t="shared" ref="D13:H13" si="4">C13+1</f>
        <v>2</v>
      </c>
      <c r="E13" s="19">
        <f t="shared" si="4"/>
        <v>3</v>
      </c>
      <c r="F13" s="19">
        <f t="shared" si="4"/>
        <v>4</v>
      </c>
      <c r="G13" s="34">
        <f t="shared" si="4"/>
        <v>5</v>
      </c>
      <c r="H13" s="93">
        <f t="shared" si="4"/>
        <v>6</v>
      </c>
      <c r="I13" s="19">
        <f>H13+1</f>
        <v>7</v>
      </c>
      <c r="J13" s="94">
        <f t="shared" ref="J13:AG13" si="5">I13+1</f>
        <v>8</v>
      </c>
      <c r="K13" s="19">
        <f t="shared" si="5"/>
        <v>9</v>
      </c>
      <c r="L13" s="19">
        <f t="shared" si="5"/>
        <v>10</v>
      </c>
      <c r="M13" s="19">
        <f t="shared" si="5"/>
        <v>11</v>
      </c>
      <c r="N13" s="34">
        <f t="shared" si="5"/>
        <v>12</v>
      </c>
      <c r="O13" s="93">
        <f t="shared" si="5"/>
        <v>13</v>
      </c>
      <c r="P13" s="94">
        <f>O13+1</f>
        <v>14</v>
      </c>
      <c r="Q13" s="94">
        <f>P13+1</f>
        <v>15</v>
      </c>
      <c r="R13" s="94">
        <f t="shared" si="5"/>
        <v>16</v>
      </c>
      <c r="S13" s="19">
        <f t="shared" si="5"/>
        <v>17</v>
      </c>
      <c r="T13" s="19">
        <f t="shared" si="5"/>
        <v>18</v>
      </c>
      <c r="U13" s="34">
        <f t="shared" si="5"/>
        <v>19</v>
      </c>
      <c r="V13" s="93">
        <f t="shared" si="5"/>
        <v>20</v>
      </c>
      <c r="W13" s="42">
        <f t="shared" si="5"/>
        <v>21</v>
      </c>
      <c r="X13" s="94">
        <f t="shared" si="5"/>
        <v>22</v>
      </c>
      <c r="Y13" s="35">
        <f t="shared" si="5"/>
        <v>23</v>
      </c>
      <c r="Z13" s="19">
        <f t="shared" si="5"/>
        <v>24</v>
      </c>
      <c r="AA13" s="85">
        <f>Z13+1</f>
        <v>25</v>
      </c>
      <c r="AB13" s="16">
        <f>AA13+1</f>
        <v>26</v>
      </c>
      <c r="AC13" s="99">
        <f t="shared" ref="AC13" si="6">AB13+1</f>
        <v>27</v>
      </c>
      <c r="AD13" s="17">
        <f t="shared" si="5"/>
        <v>28</v>
      </c>
      <c r="AE13" s="100">
        <f t="shared" si="5"/>
        <v>29</v>
      </c>
      <c r="AF13" s="174">
        <f t="shared" si="5"/>
        <v>30</v>
      </c>
      <c r="AG13" s="18">
        <f t="shared" si="5"/>
        <v>31</v>
      </c>
      <c r="AH13" s="14"/>
      <c r="AI13" s="14"/>
      <c r="AJ13" s="14"/>
      <c r="AK13" s="14"/>
      <c r="AL13" s="14"/>
      <c r="AM13" s="69">
        <f>AQ13-AN13-AO13-AP13</f>
        <v>18</v>
      </c>
      <c r="AN13" s="70">
        <v>4</v>
      </c>
      <c r="AO13" s="70">
        <v>4</v>
      </c>
      <c r="AP13" s="72">
        <v>5</v>
      </c>
      <c r="AQ13" s="73">
        <v>31</v>
      </c>
    </row>
    <row r="14" spans="1:46" s="12" customFormat="1" ht="23.35" customHeight="1" thickBot="1" x14ac:dyDescent="0.3">
      <c r="A14" s="695"/>
      <c r="B14" s="25"/>
      <c r="C14" s="148"/>
      <c r="D14" s="148"/>
      <c r="E14" s="148"/>
      <c r="F14" s="148"/>
      <c r="G14" s="150"/>
      <c r="H14" s="151"/>
      <c r="I14" s="152"/>
      <c r="J14" s="152"/>
      <c r="K14" s="152"/>
      <c r="L14" s="152"/>
      <c r="M14" s="152"/>
      <c r="N14" s="150"/>
      <c r="O14" s="151"/>
      <c r="P14" s="148"/>
      <c r="Q14" s="152"/>
      <c r="R14" s="152"/>
      <c r="S14" s="149"/>
      <c r="T14" s="149"/>
      <c r="U14" s="150"/>
      <c r="V14" s="151"/>
      <c r="W14" s="151"/>
      <c r="X14" s="153"/>
      <c r="Y14" s="141"/>
      <c r="Z14" s="149"/>
      <c r="AA14" s="149"/>
      <c r="AB14" s="147"/>
      <c r="AC14" s="156"/>
      <c r="AD14" s="140"/>
      <c r="AE14" s="157"/>
      <c r="AF14" s="175"/>
      <c r="AG14" s="142"/>
      <c r="AH14" s="25"/>
      <c r="AI14" s="176"/>
      <c r="AJ14" s="25"/>
      <c r="AK14" s="25"/>
      <c r="AL14" s="25"/>
      <c r="AM14" s="74">
        <f>COUNTIF(C14:F14,"○")+COUNTIF(I14:M14,"○")+COUNTIF(P14:T14,"○")+COUNTIF(X14:AA14,"○")+COUNTIF(C14:F14,"〇")+COUNTIF(I14:M14,"〇")+COUNTIF(P14:T14,"〇")+COUNTIF(X14:AA14,"〇")</f>
        <v>0</v>
      </c>
      <c r="AN14" s="75">
        <f>COUNTIF(G14,"○")+COUNTIF(AB14,"○")+COUNTIF(N14,"○")+COUNTIF(U14,"○")+COUNTIF(G14,"〇")+COUNTIF(AB14,"〇")+COUNTIF(N14,"〇")+COUNTIF(U14,"〇")</f>
        <v>0</v>
      </c>
      <c r="AO14" s="75">
        <f>COUNTIF(AD14:AG14,"○")+COUNTIF(AI14:AK14,"○")+COUNTIF(AD14:AG14,"〇")+COUNTIF(AI14:AK14,"〇")</f>
        <v>0</v>
      </c>
      <c r="AP14" s="77">
        <f>COUNTIF(O14,"○")+COUNTIF(H14,"○")+COUNTIF(V14:W14,"○")+COUNTIF(AC14,"○")+COUNTIF(O14,"〇")+COUNTIF(H14,"〇")+COUNTIF(V14:W14,"〇")+COUNTIF(AC14,"〇")</f>
        <v>0</v>
      </c>
      <c r="AQ14" s="78">
        <f>SUM(AM14:AP14)</f>
        <v>0</v>
      </c>
      <c r="AS14"/>
      <c r="AT14"/>
    </row>
    <row r="15" spans="1:46" s="12" customFormat="1" ht="23.35" customHeight="1" x14ac:dyDescent="0.25">
      <c r="A15" s="694" t="s">
        <v>27</v>
      </c>
      <c r="B15" s="14"/>
      <c r="C15" s="14"/>
      <c r="D15" s="14"/>
      <c r="E15" s="37"/>
      <c r="F15" s="98">
        <v>1</v>
      </c>
      <c r="G15" s="16">
        <f t="shared" ref="G15:AJ15" si="7">F15+1</f>
        <v>2</v>
      </c>
      <c r="H15" s="99">
        <f t="shared" si="7"/>
        <v>3</v>
      </c>
      <c r="I15" s="17">
        <f t="shared" si="7"/>
        <v>4</v>
      </c>
      <c r="J15" s="100">
        <f t="shared" si="7"/>
        <v>5</v>
      </c>
      <c r="K15" s="36">
        <f t="shared" si="7"/>
        <v>6</v>
      </c>
      <c r="L15" s="36">
        <f t="shared" si="7"/>
        <v>7</v>
      </c>
      <c r="M15" s="18">
        <f t="shared" si="7"/>
        <v>8</v>
      </c>
      <c r="N15" s="16">
        <f t="shared" si="7"/>
        <v>9</v>
      </c>
      <c r="O15" s="170">
        <f t="shared" si="7"/>
        <v>10</v>
      </c>
      <c r="P15" s="102">
        <f t="shared" si="7"/>
        <v>11</v>
      </c>
      <c r="Q15" s="103">
        <f t="shared" si="7"/>
        <v>12</v>
      </c>
      <c r="R15" s="36">
        <f t="shared" si="7"/>
        <v>13</v>
      </c>
      <c r="S15" s="36">
        <f t="shared" si="7"/>
        <v>14</v>
      </c>
      <c r="T15" s="18">
        <f t="shared" si="7"/>
        <v>15</v>
      </c>
      <c r="U15" s="16">
        <f t="shared" si="7"/>
        <v>16</v>
      </c>
      <c r="V15" s="99">
        <f t="shared" si="7"/>
        <v>17</v>
      </c>
      <c r="W15" s="17">
        <f t="shared" si="7"/>
        <v>18</v>
      </c>
      <c r="X15" s="100">
        <f t="shared" si="7"/>
        <v>19</v>
      </c>
      <c r="Y15" s="36">
        <f t="shared" si="7"/>
        <v>20</v>
      </c>
      <c r="Z15" s="174">
        <f t="shared" si="7"/>
        <v>21</v>
      </c>
      <c r="AA15" s="18">
        <f t="shared" si="7"/>
        <v>22</v>
      </c>
      <c r="AB15" s="104">
        <f t="shared" si="7"/>
        <v>23</v>
      </c>
      <c r="AC15" s="105">
        <f t="shared" si="7"/>
        <v>24</v>
      </c>
      <c r="AD15" s="31">
        <f t="shared" si="7"/>
        <v>25</v>
      </c>
      <c r="AE15" s="106">
        <f t="shared" si="7"/>
        <v>26</v>
      </c>
      <c r="AF15" s="31">
        <f t="shared" si="7"/>
        <v>27</v>
      </c>
      <c r="AG15" s="31">
        <f t="shared" si="7"/>
        <v>28</v>
      </c>
      <c r="AH15" s="31">
        <f t="shared" si="7"/>
        <v>29</v>
      </c>
      <c r="AI15" s="107">
        <f t="shared" si="7"/>
        <v>30</v>
      </c>
      <c r="AJ15" s="108">
        <f t="shared" si="7"/>
        <v>31</v>
      </c>
      <c r="AK15" s="14"/>
      <c r="AL15" s="20"/>
      <c r="AM15" s="21">
        <f>AQ15-AN15-AO15-AP15</f>
        <v>5</v>
      </c>
      <c r="AN15" s="22">
        <v>5</v>
      </c>
      <c r="AO15" s="22">
        <v>15</v>
      </c>
      <c r="AP15" s="23">
        <v>6</v>
      </c>
      <c r="AQ15" s="24">
        <v>31</v>
      </c>
    </row>
    <row r="16" spans="1:46" s="12" customFormat="1" ht="23.35" customHeight="1" thickBot="1" x14ac:dyDescent="0.3">
      <c r="A16" s="695"/>
      <c r="B16" s="25"/>
      <c r="C16" s="25"/>
      <c r="D16" s="14"/>
      <c r="E16" s="37"/>
      <c r="F16" s="177"/>
      <c r="G16" s="155"/>
      <c r="H16" s="156"/>
      <c r="I16" s="140"/>
      <c r="J16" s="157"/>
      <c r="K16" s="157"/>
      <c r="L16" s="157"/>
      <c r="M16" s="142"/>
      <c r="N16" s="155"/>
      <c r="O16" s="159"/>
      <c r="P16" s="156"/>
      <c r="Q16" s="160"/>
      <c r="R16" s="141"/>
      <c r="S16" s="141"/>
      <c r="T16" s="142"/>
      <c r="U16" s="155"/>
      <c r="V16" s="156"/>
      <c r="W16" s="140"/>
      <c r="X16" s="157"/>
      <c r="Y16" s="141"/>
      <c r="Z16" s="175"/>
      <c r="AA16" s="142"/>
      <c r="AB16" s="143"/>
      <c r="AC16" s="162"/>
      <c r="AD16" s="148"/>
      <c r="AE16" s="148"/>
      <c r="AF16" s="148"/>
      <c r="AG16" s="148"/>
      <c r="AH16" s="148"/>
      <c r="AI16" s="147"/>
      <c r="AJ16" s="144"/>
      <c r="AK16" s="25"/>
      <c r="AL16" s="26"/>
      <c r="AM16" s="27">
        <f>COUNTIF(AK16,"○")+COUNTIF(AD16:AH16,"○")+COUNTIF(AK16,"〇")+COUNTIF(AD16:AH16,"〇")</f>
        <v>0</v>
      </c>
      <c r="AN16" s="28">
        <f>COUNTIF(G16,"○")+COUNTIF(U16,"○")+COUNTIF(AB16,"○")+COUNTIF(N16,"○")+COUNTIF(AI16,"○")+COUNTIF(G16,"〇")+COUNTIF(U16,"〇")+COUNTIF(AB16,"〇")+COUNTIF(N16,"〇")+COUNTIF(AI16,"〇")</f>
        <v>0</v>
      </c>
      <c r="AO16" s="28">
        <f>COUNTIF(F16,"○")+COUNTIF(I16:M16,"○")+COUNTIF(Q16:T16,"○")+COUNTIF(W16:AA16,"○")+COUNTIF(F16,"〇")+COUNTIF(I16:M16,"〇")+COUNTIF(Q16:T16,"〇")+COUNTIF(W16:AA16,"〇")</f>
        <v>0</v>
      </c>
      <c r="AP16" s="29">
        <f>COUNTIF(H16,"○")+COUNTIF(AJ16,"○")+COUNTIF(V16,"○")+COUNTIF(AC16,"○")+COUNTIF(O16:P16,"○")+COUNTIF(H16,"〇")+COUNTIF(AJ16,"〇")+COUNTIF(V16,"〇")+COUNTIF(AC16,"〇")+COUNTIF(O16:P16,"〇")</f>
        <v>0</v>
      </c>
      <c r="AQ16" s="30">
        <f>SUM(AM16:AP16)</f>
        <v>0</v>
      </c>
    </row>
    <row r="17" spans="1:44" s="12" customFormat="1" ht="23.35" customHeight="1" x14ac:dyDescent="0.25">
      <c r="A17" s="694" t="s">
        <v>28</v>
      </c>
      <c r="B17" s="106">
        <v>1</v>
      </c>
      <c r="C17" s="106">
        <f t="shared" ref="C17:H17" si="8">B17+1</f>
        <v>2</v>
      </c>
      <c r="D17" s="106">
        <f t="shared" si="8"/>
        <v>3</v>
      </c>
      <c r="E17" s="106">
        <f t="shared" si="8"/>
        <v>4</v>
      </c>
      <c r="F17" s="106">
        <f t="shared" si="8"/>
        <v>5</v>
      </c>
      <c r="G17" s="169">
        <f t="shared" si="8"/>
        <v>6</v>
      </c>
      <c r="H17" s="108">
        <f t="shared" si="8"/>
        <v>7</v>
      </c>
      <c r="I17" s="31">
        <f>H17+1</f>
        <v>8</v>
      </c>
      <c r="J17" s="106">
        <f t="shared" ref="J17:AE17" si="9">I17+1</f>
        <v>9</v>
      </c>
      <c r="K17" s="31">
        <f t="shared" si="9"/>
        <v>10</v>
      </c>
      <c r="L17" s="31">
        <f t="shared" si="9"/>
        <v>11</v>
      </c>
      <c r="M17" s="31">
        <f t="shared" si="9"/>
        <v>12</v>
      </c>
      <c r="N17" s="107">
        <f t="shared" si="9"/>
        <v>13</v>
      </c>
      <c r="O17" s="108">
        <f t="shared" si="9"/>
        <v>14</v>
      </c>
      <c r="P17" s="42">
        <f t="shared" si="9"/>
        <v>15</v>
      </c>
      <c r="Q17" s="106">
        <f t="shared" si="9"/>
        <v>16</v>
      </c>
      <c r="R17" s="31">
        <f t="shared" si="9"/>
        <v>17</v>
      </c>
      <c r="S17" s="31">
        <f t="shared" si="9"/>
        <v>18</v>
      </c>
      <c r="T17" s="31">
        <f t="shared" si="9"/>
        <v>19</v>
      </c>
      <c r="U17" s="107">
        <f t="shared" si="9"/>
        <v>20</v>
      </c>
      <c r="V17" s="108">
        <f t="shared" si="9"/>
        <v>21</v>
      </c>
      <c r="W17" s="106">
        <f t="shared" si="9"/>
        <v>22</v>
      </c>
      <c r="X17" s="109">
        <f t="shared" si="9"/>
        <v>23</v>
      </c>
      <c r="Y17" s="106">
        <f t="shared" si="9"/>
        <v>24</v>
      </c>
      <c r="Z17" s="31">
        <f t="shared" si="9"/>
        <v>25</v>
      </c>
      <c r="AA17" s="31">
        <f t="shared" si="9"/>
        <v>26</v>
      </c>
      <c r="AB17" s="107">
        <f t="shared" si="9"/>
        <v>27</v>
      </c>
      <c r="AC17" s="93">
        <f t="shared" si="9"/>
        <v>28</v>
      </c>
      <c r="AD17" s="94">
        <f t="shared" si="9"/>
        <v>29</v>
      </c>
      <c r="AE17" s="94">
        <f t="shared" si="9"/>
        <v>30</v>
      </c>
      <c r="AF17" s="14"/>
      <c r="AG17" s="14"/>
      <c r="AH17" s="14"/>
      <c r="AI17" s="14"/>
      <c r="AJ17" s="14"/>
      <c r="AK17" s="14"/>
      <c r="AL17" s="37"/>
      <c r="AM17" s="69">
        <f>AQ17-AN17-AO17-AP17</f>
        <v>20</v>
      </c>
      <c r="AN17" s="70">
        <v>4</v>
      </c>
      <c r="AO17" s="71"/>
      <c r="AP17" s="72">
        <v>6</v>
      </c>
      <c r="AQ17" s="73">
        <v>30</v>
      </c>
      <c r="AR17" s="110"/>
    </row>
    <row r="18" spans="1:44" s="12" customFormat="1" ht="23.35" customHeight="1" x14ac:dyDescent="0.25">
      <c r="A18" s="695"/>
      <c r="B18" s="148"/>
      <c r="C18" s="148"/>
      <c r="D18" s="148"/>
      <c r="E18" s="148"/>
      <c r="F18" s="148"/>
      <c r="G18" s="147"/>
      <c r="H18" s="144"/>
      <c r="I18" s="148"/>
      <c r="J18" s="148"/>
      <c r="K18" s="148"/>
      <c r="L18" s="148"/>
      <c r="M18" s="148"/>
      <c r="N18" s="147"/>
      <c r="O18" s="144"/>
      <c r="P18" s="144"/>
      <c r="Q18" s="148"/>
      <c r="R18" s="146"/>
      <c r="S18" s="146"/>
      <c r="T18" s="146"/>
      <c r="U18" s="147"/>
      <c r="V18" s="144"/>
      <c r="W18" s="148"/>
      <c r="X18" s="144"/>
      <c r="Y18" s="148"/>
      <c r="Z18" s="148"/>
      <c r="AA18" s="148"/>
      <c r="AB18" s="147"/>
      <c r="AC18" s="144"/>
      <c r="AD18" s="148"/>
      <c r="AE18" s="148"/>
      <c r="AF18" s="14"/>
      <c r="AG18" s="14"/>
      <c r="AH18" s="14"/>
      <c r="AI18" s="14"/>
      <c r="AJ18" s="14"/>
      <c r="AK18" s="14"/>
      <c r="AL18" s="33"/>
      <c r="AM18" s="74">
        <f>COUNTIF(I18:M18,"○")+COUNTIF(Q18:T18,"○")+COUNTIF(Y18:AA18,"○")+COUNTIF(B18:F18,"○")+COUNTIF(AD18:AE18,"○")+COUNTIF(I18:M18,"〇")+COUNTIF(Q18:T18,"〇")+COUNTIF(Y18:AA18,"〇")+COUNTIF(B18:F18,"〇")+COUNTIF(AD18:AE18,"〇")+COUNTIF(W18,"〇")+COUNTIF(W18,"○")</f>
        <v>0</v>
      </c>
      <c r="AN18" s="75">
        <f>COUNTIF(N18,"○")+COUNTIF(U18,"○")+COUNTIF(AB18,"○")+COUNTIF(G18,"○")+COUNTIF(N18,"〇")+COUNTIF(U18,"〇")+COUNTIF(AB18,"〇")+COUNTIF(G18,"〇")</f>
        <v>0</v>
      </c>
      <c r="AO18" s="76">
        <v>0</v>
      </c>
      <c r="AP18" s="77">
        <f>COUNTIF(H18,"○")+COUNTIF(O18:P18,"○")+COUNTIF(V18,"○")+COUNTIF(AC18,"○")+COUNTIF(X18,"○")+COUNTIF(H18,"〇")+COUNTIF(O18:P18,"〇")+COUNTIF(V18,"〇")+COUNTIF(AC18,"〇")+COUNTIF(X18,"〇")</f>
        <v>0</v>
      </c>
      <c r="AQ18" s="78">
        <f>SUM(AM18:AP18)</f>
        <v>0</v>
      </c>
      <c r="AR18" s="110"/>
    </row>
    <row r="19" spans="1:44" s="12" customFormat="1" ht="23.35" customHeight="1" x14ac:dyDescent="0.25">
      <c r="A19" s="694" t="s">
        <v>60</v>
      </c>
      <c r="B19" s="14"/>
      <c r="C19" s="14"/>
      <c r="D19" s="19">
        <v>1</v>
      </c>
      <c r="E19" s="19">
        <f t="shared" ref="E19:AH19" si="10">D19+1</f>
        <v>2</v>
      </c>
      <c r="F19" s="19">
        <f t="shared" si="10"/>
        <v>3</v>
      </c>
      <c r="G19" s="34">
        <f t="shared" si="10"/>
        <v>4</v>
      </c>
      <c r="H19" s="93">
        <f t="shared" si="10"/>
        <v>5</v>
      </c>
      <c r="I19" s="19">
        <f t="shared" si="10"/>
        <v>6</v>
      </c>
      <c r="J19" s="94">
        <f t="shared" si="10"/>
        <v>7</v>
      </c>
      <c r="K19" s="94">
        <f t="shared" si="10"/>
        <v>8</v>
      </c>
      <c r="L19" s="19">
        <f t="shared" si="10"/>
        <v>9</v>
      </c>
      <c r="M19" s="19">
        <f t="shared" si="10"/>
        <v>10</v>
      </c>
      <c r="N19" s="34">
        <f t="shared" si="10"/>
        <v>11</v>
      </c>
      <c r="O19" s="93">
        <f t="shared" si="10"/>
        <v>12</v>
      </c>
      <c r="P19" s="42">
        <f t="shared" si="10"/>
        <v>13</v>
      </c>
      <c r="Q19" s="94">
        <f t="shared" si="10"/>
        <v>14</v>
      </c>
      <c r="R19" s="19">
        <f t="shared" si="10"/>
        <v>15</v>
      </c>
      <c r="S19" s="19">
        <f t="shared" si="10"/>
        <v>16</v>
      </c>
      <c r="T19" s="19">
        <f t="shared" si="10"/>
        <v>17</v>
      </c>
      <c r="U19" s="34">
        <f t="shared" si="10"/>
        <v>18</v>
      </c>
      <c r="V19" s="93">
        <f t="shared" si="10"/>
        <v>19</v>
      </c>
      <c r="W19" s="19">
        <f t="shared" si="10"/>
        <v>20</v>
      </c>
      <c r="X19" s="94">
        <f t="shared" si="10"/>
        <v>21</v>
      </c>
      <c r="Y19" s="19">
        <f t="shared" si="10"/>
        <v>22</v>
      </c>
      <c r="Z19" s="19">
        <f t="shared" si="10"/>
        <v>23</v>
      </c>
      <c r="AA19" s="19">
        <f t="shared" si="10"/>
        <v>24</v>
      </c>
      <c r="AB19" s="34">
        <f t="shared" si="10"/>
        <v>25</v>
      </c>
      <c r="AC19" s="93">
        <f t="shared" si="10"/>
        <v>26</v>
      </c>
      <c r="AD19" s="19">
        <f t="shared" si="10"/>
        <v>27</v>
      </c>
      <c r="AE19" s="94">
        <f t="shared" si="10"/>
        <v>28</v>
      </c>
      <c r="AF19" s="19">
        <f t="shared" si="10"/>
        <v>29</v>
      </c>
      <c r="AG19" s="19">
        <f t="shared" si="10"/>
        <v>30</v>
      </c>
      <c r="AH19" s="19">
        <f t="shared" si="10"/>
        <v>31</v>
      </c>
      <c r="AI19" s="14"/>
      <c r="AJ19" s="14"/>
      <c r="AK19" s="14"/>
      <c r="AL19" s="37"/>
      <c r="AM19" s="21">
        <f>AQ19-AN19-AO19-AP19</f>
        <v>22</v>
      </c>
      <c r="AN19" s="22">
        <v>4</v>
      </c>
      <c r="AO19" s="67"/>
      <c r="AP19" s="23">
        <v>5</v>
      </c>
      <c r="AQ19" s="24">
        <v>31</v>
      </c>
    </row>
    <row r="20" spans="1:44" s="12" customFormat="1" ht="23.35" customHeight="1" x14ac:dyDescent="0.25">
      <c r="A20" s="695"/>
      <c r="B20" s="14"/>
      <c r="C20" s="14"/>
      <c r="D20" s="146"/>
      <c r="E20" s="146"/>
      <c r="F20" s="146"/>
      <c r="G20" s="147"/>
      <c r="H20" s="144"/>
      <c r="I20" s="148"/>
      <c r="J20" s="148"/>
      <c r="K20" s="148"/>
      <c r="L20" s="148"/>
      <c r="M20" s="148"/>
      <c r="N20" s="147"/>
      <c r="O20" s="144"/>
      <c r="P20" s="144"/>
      <c r="Q20" s="148"/>
      <c r="R20" s="148"/>
      <c r="S20" s="148"/>
      <c r="T20" s="148"/>
      <c r="U20" s="147"/>
      <c r="V20" s="144"/>
      <c r="W20" s="148"/>
      <c r="X20" s="148"/>
      <c r="Y20" s="148"/>
      <c r="Z20" s="148"/>
      <c r="AA20" s="148"/>
      <c r="AB20" s="147"/>
      <c r="AC20" s="144"/>
      <c r="AD20" s="148"/>
      <c r="AE20" s="148"/>
      <c r="AF20" s="148"/>
      <c r="AG20" s="148"/>
      <c r="AH20" s="148"/>
      <c r="AI20" s="25"/>
      <c r="AJ20" s="25"/>
      <c r="AK20" s="25"/>
      <c r="AL20" s="33"/>
      <c r="AM20" s="27">
        <f>COUNTIF(I20:M20,"○")+COUNTIF(Q20:T20,"○")+COUNTIF(W20:AA20,"○")+COUNTIF(AD20:AH20,"○")+COUNTIF(D20:F20,"○")+COUNTIF(I20:M20,"〇")+COUNTIF(Q20:T20,"〇")+COUNTIF(W20:AA20,"〇")+COUNTIF(AD20:AH20,"〇")+COUNTIF(D20:F20,"〇")</f>
        <v>0</v>
      </c>
      <c r="AN20" s="28">
        <f>COUNTIF(G20,"○")+COUNTIF(N20,"○")+COUNTIF(U20,"○")+COUNTIF(AB20,"○")+COUNTIF(G20,"〇")+COUNTIF(N20,"〇")+COUNTIF(U20,"〇")+COUNTIF(AB20,"〇")</f>
        <v>0</v>
      </c>
      <c r="AO20" s="68">
        <v>0</v>
      </c>
      <c r="AP20" s="29">
        <f>COUNTIF(O20:P20,"○")+COUNTIF(V20,"○")+COUNTIF(AC20,"○")+COUNTIF(H20,"○")+COUNTIF(O20:P20,"〇")+COUNTIF(V20,"〇")+COUNTIF(AC20,"〇")+COUNTIF(H20,"〇")</f>
        <v>0</v>
      </c>
      <c r="AQ20" s="30">
        <f>SUM(AM20:AP20)</f>
        <v>0</v>
      </c>
    </row>
    <row r="21" spans="1:44" s="12" customFormat="1" ht="23.35" customHeight="1" x14ac:dyDescent="0.25">
      <c r="A21" s="694" t="s">
        <v>61</v>
      </c>
      <c r="B21" s="14"/>
      <c r="C21" s="14"/>
      <c r="D21" s="14"/>
      <c r="E21" s="14"/>
      <c r="F21" s="14"/>
      <c r="G21" s="34">
        <v>1</v>
      </c>
      <c r="H21" s="93">
        <f>G21+1</f>
        <v>2</v>
      </c>
      <c r="I21" s="42">
        <f t="shared" ref="I21:AJ21" si="11">H21+1</f>
        <v>3</v>
      </c>
      <c r="J21" s="94">
        <f t="shared" si="11"/>
        <v>4</v>
      </c>
      <c r="K21" s="19">
        <f t="shared" si="11"/>
        <v>5</v>
      </c>
      <c r="L21" s="19">
        <f t="shared" si="11"/>
        <v>6</v>
      </c>
      <c r="M21" s="19">
        <f t="shared" si="11"/>
        <v>7</v>
      </c>
      <c r="N21" s="34">
        <f t="shared" si="11"/>
        <v>8</v>
      </c>
      <c r="O21" s="93">
        <f t="shared" si="11"/>
        <v>9</v>
      </c>
      <c r="P21" s="19">
        <f t="shared" si="11"/>
        <v>10</v>
      </c>
      <c r="Q21" s="94">
        <f t="shared" si="11"/>
        <v>11</v>
      </c>
      <c r="R21" s="19">
        <f t="shared" si="11"/>
        <v>12</v>
      </c>
      <c r="S21" s="19">
        <f t="shared" si="11"/>
        <v>13</v>
      </c>
      <c r="T21" s="19">
        <f t="shared" si="11"/>
        <v>14</v>
      </c>
      <c r="U21" s="34">
        <f t="shared" si="11"/>
        <v>15</v>
      </c>
      <c r="V21" s="93">
        <f t="shared" si="11"/>
        <v>16</v>
      </c>
      <c r="W21" s="19">
        <f t="shared" si="11"/>
        <v>17</v>
      </c>
      <c r="X21" s="94">
        <f t="shared" si="11"/>
        <v>18</v>
      </c>
      <c r="Y21" s="19">
        <f t="shared" si="11"/>
        <v>19</v>
      </c>
      <c r="Z21" s="19">
        <f t="shared" si="11"/>
        <v>20</v>
      </c>
      <c r="AA21" s="19">
        <f t="shared" si="11"/>
        <v>21</v>
      </c>
      <c r="AB21" s="115">
        <f t="shared" si="11"/>
        <v>22</v>
      </c>
      <c r="AC21" s="42">
        <f t="shared" si="11"/>
        <v>23</v>
      </c>
      <c r="AD21" s="42">
        <f t="shared" si="11"/>
        <v>24</v>
      </c>
      <c r="AE21" s="94">
        <f t="shared" si="11"/>
        <v>25</v>
      </c>
      <c r="AF21" s="19">
        <f t="shared" si="11"/>
        <v>26</v>
      </c>
      <c r="AG21" s="19">
        <f t="shared" si="11"/>
        <v>27</v>
      </c>
      <c r="AH21" s="19">
        <f t="shared" si="11"/>
        <v>28</v>
      </c>
      <c r="AI21" s="34">
        <f t="shared" si="11"/>
        <v>29</v>
      </c>
      <c r="AJ21" s="93">
        <f t="shared" si="11"/>
        <v>30</v>
      </c>
      <c r="AK21" s="14"/>
      <c r="AL21" s="38"/>
      <c r="AM21" s="69">
        <f>AQ21-AN21-AO21-AP21</f>
        <v>18</v>
      </c>
      <c r="AN21" s="70">
        <v>5</v>
      </c>
      <c r="AO21" s="71"/>
      <c r="AP21" s="72">
        <v>7</v>
      </c>
      <c r="AQ21" s="73">
        <v>30</v>
      </c>
    </row>
    <row r="22" spans="1:44" s="12" customFormat="1" ht="23.35" customHeight="1" thickBot="1" x14ac:dyDescent="0.3">
      <c r="A22" s="695"/>
      <c r="B22" s="25"/>
      <c r="C22" s="25"/>
      <c r="D22" s="25"/>
      <c r="E22" s="25"/>
      <c r="F22" s="25"/>
      <c r="G22" s="147"/>
      <c r="H22" s="144"/>
      <c r="I22" s="144"/>
      <c r="J22" s="148"/>
      <c r="K22" s="148"/>
      <c r="L22" s="148"/>
      <c r="M22" s="148"/>
      <c r="N22" s="147"/>
      <c r="O22" s="144"/>
      <c r="P22" s="148"/>
      <c r="Q22" s="148"/>
      <c r="R22" s="148"/>
      <c r="S22" s="148"/>
      <c r="T22" s="148"/>
      <c r="U22" s="147"/>
      <c r="V22" s="144"/>
      <c r="W22" s="148"/>
      <c r="X22" s="148"/>
      <c r="Y22" s="148"/>
      <c r="Z22" s="148"/>
      <c r="AA22" s="148"/>
      <c r="AB22" s="147"/>
      <c r="AC22" s="144"/>
      <c r="AD22" s="151"/>
      <c r="AE22" s="152"/>
      <c r="AF22" s="152"/>
      <c r="AG22" s="152"/>
      <c r="AH22" s="152"/>
      <c r="AI22" s="150"/>
      <c r="AJ22" s="151"/>
      <c r="AK22" s="32"/>
      <c r="AL22" s="111"/>
      <c r="AM22" s="74">
        <f>COUNTIF(J22:M22,"○")+COUNTIF(P22:T22,"○")+COUNTIF(AE22:AH22,"○")+COUNTIF(W22:AA22,"○")+COUNTIF(F22,"○")+COUNTIF(J22:M22,"〇")+COUNTIF(P22:T22,"〇")+COUNTIF(AE22:AH22,"〇")+COUNTIF(W22:AA22,"〇")+COUNTIF(F22,"〇")</f>
        <v>0</v>
      </c>
      <c r="AN22" s="75">
        <f>+COUNTIF(N22,"○")+COUNTIF(U22,"○")+COUNTIF(G22,"○")+COUNTIF(AB22,"○")+COUNTIF(N22,"〇")+COUNTIF(U22,"〇")+COUNTIF(G22,"〇")+COUNTIF(AI22,"〇")+COUNTIF(AB22,"〇")+COUNTIF(AI22,"○")</f>
        <v>0</v>
      </c>
      <c r="AO22" s="76">
        <v>0</v>
      </c>
      <c r="AP22" s="77">
        <f>COUNTIF(I22,"○")+COUNTIF(V22,"○")+COUNTIF(AC22:AD22,"○")+COUNTIF(O22,"○")+COUNTIF(H22,"○")+COUNTIF(AJ22,"○")+COUNTIF(I22,"〇")+COUNTIF(V22,"〇")+COUNTIF(AC22:AD22,"〇")+COUNTIF(O22,"〇")+COUNTIF(H22,"〇")+COUNTIF(AJ22,"〇")</f>
        <v>0</v>
      </c>
      <c r="AQ22" s="78">
        <f>SUM(AM22:AP22)</f>
        <v>0</v>
      </c>
    </row>
    <row r="23" spans="1:44" s="12" customFormat="1" ht="23.35" customHeight="1" x14ac:dyDescent="0.25">
      <c r="A23" s="694" t="s">
        <v>62</v>
      </c>
      <c r="B23" s="94">
        <v>1</v>
      </c>
      <c r="C23" s="94">
        <f t="shared" ref="C23:AF23" si="12">B23+1</f>
        <v>2</v>
      </c>
      <c r="D23" s="94">
        <f t="shared" si="12"/>
        <v>3</v>
      </c>
      <c r="E23" s="94">
        <f t="shared" si="12"/>
        <v>4</v>
      </c>
      <c r="F23" s="94">
        <f t="shared" si="12"/>
        <v>5</v>
      </c>
      <c r="G23" s="115">
        <f t="shared" si="12"/>
        <v>6</v>
      </c>
      <c r="H23" s="93">
        <f t="shared" si="12"/>
        <v>7</v>
      </c>
      <c r="I23" s="19">
        <f t="shared" si="12"/>
        <v>8</v>
      </c>
      <c r="J23" s="94">
        <f t="shared" si="12"/>
        <v>9</v>
      </c>
      <c r="K23" s="19">
        <f t="shared" si="12"/>
        <v>10</v>
      </c>
      <c r="L23" s="19">
        <f t="shared" si="12"/>
        <v>11</v>
      </c>
      <c r="M23" s="19">
        <f t="shared" si="12"/>
        <v>12</v>
      </c>
      <c r="N23" s="34">
        <f t="shared" si="12"/>
        <v>13</v>
      </c>
      <c r="O23" s="93">
        <f t="shared" si="12"/>
        <v>14</v>
      </c>
      <c r="P23" s="19">
        <f t="shared" si="12"/>
        <v>15</v>
      </c>
      <c r="Q23" s="94">
        <f t="shared" si="12"/>
        <v>16</v>
      </c>
      <c r="R23" s="19">
        <f t="shared" si="12"/>
        <v>17</v>
      </c>
      <c r="S23" s="19">
        <f t="shared" si="12"/>
        <v>18</v>
      </c>
      <c r="T23" s="19">
        <f t="shared" si="12"/>
        <v>19</v>
      </c>
      <c r="U23" s="34">
        <f t="shared" si="12"/>
        <v>20</v>
      </c>
      <c r="V23" s="93">
        <f t="shared" si="12"/>
        <v>21</v>
      </c>
      <c r="W23" s="19">
        <f t="shared" si="12"/>
        <v>22</v>
      </c>
      <c r="X23" s="94">
        <f t="shared" si="12"/>
        <v>23</v>
      </c>
      <c r="Y23" s="19">
        <f t="shared" si="12"/>
        <v>24</v>
      </c>
      <c r="Z23" s="35">
        <f t="shared" si="12"/>
        <v>25</v>
      </c>
      <c r="AA23" s="15">
        <f t="shared" si="12"/>
        <v>26</v>
      </c>
      <c r="AB23" s="16">
        <f t="shared" si="12"/>
        <v>27</v>
      </c>
      <c r="AC23" s="99">
        <f t="shared" si="12"/>
        <v>28</v>
      </c>
      <c r="AD23" s="17">
        <f t="shared" si="12"/>
        <v>29</v>
      </c>
      <c r="AE23" s="100">
        <f t="shared" si="12"/>
        <v>30</v>
      </c>
      <c r="AF23" s="18">
        <f t="shared" si="12"/>
        <v>31</v>
      </c>
      <c r="AG23" s="178"/>
      <c r="AH23" s="25"/>
      <c r="AI23" s="25"/>
      <c r="AJ23" s="25"/>
      <c r="AK23" s="25"/>
      <c r="AL23" s="111"/>
      <c r="AM23" s="21">
        <f>AQ23-AN23-AO23-AP23</f>
        <v>19</v>
      </c>
      <c r="AN23" s="22">
        <v>4</v>
      </c>
      <c r="AO23" s="22">
        <v>4</v>
      </c>
      <c r="AP23" s="23">
        <v>4</v>
      </c>
      <c r="AQ23" s="24">
        <v>31</v>
      </c>
    </row>
    <row r="24" spans="1:44" s="12" customFormat="1" ht="23.35" customHeight="1" thickBot="1" x14ac:dyDescent="0.3">
      <c r="A24" s="695"/>
      <c r="B24" s="152"/>
      <c r="C24" s="152"/>
      <c r="D24" s="152"/>
      <c r="E24" s="152"/>
      <c r="F24" s="152"/>
      <c r="G24" s="150"/>
      <c r="H24" s="151"/>
      <c r="I24" s="152"/>
      <c r="J24" s="152"/>
      <c r="K24" s="149"/>
      <c r="L24" s="149"/>
      <c r="M24" s="149"/>
      <c r="N24" s="150"/>
      <c r="O24" s="151"/>
      <c r="P24" s="148"/>
      <c r="Q24" s="148"/>
      <c r="R24" s="148"/>
      <c r="S24" s="148"/>
      <c r="T24" s="148"/>
      <c r="U24" s="147"/>
      <c r="V24" s="144"/>
      <c r="W24" s="148"/>
      <c r="X24" s="148"/>
      <c r="Y24" s="146"/>
      <c r="Z24" s="163"/>
      <c r="AA24" s="167"/>
      <c r="AB24" s="155"/>
      <c r="AC24" s="156"/>
      <c r="AD24" s="140"/>
      <c r="AE24" s="157"/>
      <c r="AF24" s="142"/>
      <c r="AG24" s="86"/>
      <c r="AH24" s="25"/>
      <c r="AI24" s="25"/>
      <c r="AJ24" s="25"/>
      <c r="AK24" s="25"/>
      <c r="AL24" s="111"/>
      <c r="AM24" s="27">
        <f>COUNTIF(B24:F24,"○")+COUNTIF(I24:M24,"○")+COUNTIF(P24:T24,"○")+COUNTIF(W24:Z24,"○")+COUNTIF(B24:F24,"〇")+COUNTIF(I24:M24,"〇")+COUNTIF(P24:T24,"〇")+COUNTIF(W24:Z24,"〇")</f>
        <v>0</v>
      </c>
      <c r="AN24" s="28">
        <f>COUNTIF(N24,"○")+COUNTIF(U24,"○")+COUNTIF(AB24,"○")+COUNTIF(G24,"○")+COUNTIF(N24,"〇")+COUNTIF(U24,"〇")+COUNTIF(AB24,"〇")+COUNTIF(G24,"〇")</f>
        <v>0</v>
      </c>
      <c r="AO24" s="28">
        <f>COUNTIF(AD24:AF24,"○")+COUNTIF(AA24,"○")+COUNTIF(AD24:AF24,"〇")+COUNTIF(AA24,"〇")</f>
        <v>0</v>
      </c>
      <c r="AP24" s="29">
        <f>COUNTIF(H24,"○")+COUNTIF(O24,"○")+COUNTIF(V24,"○")+COUNTIF(AC24,"○")+COUNTIF(AJ24,"○")+COUNTIF(H24,"〇")+COUNTIF(O24,"〇")+COUNTIF(V24,"〇")+COUNTIF(AC24,"〇")+COUNTIF(AJ24,"〇")</f>
        <v>0</v>
      </c>
      <c r="AQ24" s="30">
        <f>SUM(AM24:AP24)</f>
        <v>0</v>
      </c>
    </row>
    <row r="25" spans="1:44" s="12" customFormat="1" ht="23.35" customHeight="1" x14ac:dyDescent="0.25">
      <c r="A25" s="694" t="s">
        <v>29</v>
      </c>
      <c r="B25" s="13"/>
      <c r="C25" s="13"/>
      <c r="D25" s="13"/>
      <c r="E25" s="179">
        <v>1</v>
      </c>
      <c r="F25" s="15">
        <f t="shared" ref="F25:AC25" si="13">E25+1</f>
        <v>2</v>
      </c>
      <c r="G25" s="112">
        <f t="shared" si="13"/>
        <v>3</v>
      </c>
      <c r="H25" s="99">
        <f t="shared" si="13"/>
        <v>4</v>
      </c>
      <c r="I25" s="17">
        <f t="shared" si="13"/>
        <v>5</v>
      </c>
      <c r="J25" s="113">
        <f t="shared" si="13"/>
        <v>6</v>
      </c>
      <c r="K25" s="100">
        <f t="shared" si="13"/>
        <v>7</v>
      </c>
      <c r="L25" s="36">
        <f t="shared" si="13"/>
        <v>8</v>
      </c>
      <c r="M25" s="18">
        <f t="shared" si="13"/>
        <v>9</v>
      </c>
      <c r="N25" s="112">
        <f t="shared" si="13"/>
        <v>10</v>
      </c>
      <c r="O25" s="93">
        <f t="shared" si="13"/>
        <v>11</v>
      </c>
      <c r="P25" s="101">
        <f t="shared" si="13"/>
        <v>12</v>
      </c>
      <c r="Q25" s="7">
        <f t="shared" si="13"/>
        <v>13</v>
      </c>
      <c r="R25" s="98">
        <f t="shared" si="13"/>
        <v>14</v>
      </c>
      <c r="S25" s="85">
        <f t="shared" si="13"/>
        <v>15</v>
      </c>
      <c r="T25" s="19">
        <f t="shared" si="13"/>
        <v>16</v>
      </c>
      <c r="U25" s="34">
        <f t="shared" si="13"/>
        <v>17</v>
      </c>
      <c r="V25" s="93">
        <f t="shared" si="13"/>
        <v>18</v>
      </c>
      <c r="W25" s="19">
        <f t="shared" si="13"/>
        <v>19</v>
      </c>
      <c r="X25" s="94">
        <f t="shared" si="13"/>
        <v>20</v>
      </c>
      <c r="Y25" s="19">
        <f t="shared" si="13"/>
        <v>21</v>
      </c>
      <c r="Z25" s="19">
        <f t="shared" si="13"/>
        <v>22</v>
      </c>
      <c r="AA25" s="31">
        <f t="shared" si="13"/>
        <v>23</v>
      </c>
      <c r="AB25" s="34">
        <f t="shared" si="13"/>
        <v>24</v>
      </c>
      <c r="AC25" s="93">
        <f t="shared" si="13"/>
        <v>25</v>
      </c>
      <c r="AD25" s="31">
        <f>AC25+1</f>
        <v>26</v>
      </c>
      <c r="AE25" s="106">
        <f t="shared" ref="AE25:AG25" si="14">AD25+1</f>
        <v>27</v>
      </c>
      <c r="AF25" s="31">
        <f t="shared" si="14"/>
        <v>28</v>
      </c>
      <c r="AG25" s="31">
        <f t="shared" si="14"/>
        <v>29</v>
      </c>
      <c r="AH25" s="19">
        <f>AG25+1</f>
        <v>30</v>
      </c>
      <c r="AI25" s="34">
        <f>AH25+1</f>
        <v>31</v>
      </c>
      <c r="AJ25" s="14"/>
      <c r="AK25" s="14"/>
      <c r="AL25" s="37"/>
      <c r="AM25" s="69">
        <f>AQ25-AN25-AO25-AP25</f>
        <v>12</v>
      </c>
      <c r="AN25" s="70">
        <v>5</v>
      </c>
      <c r="AO25" s="70">
        <v>8</v>
      </c>
      <c r="AP25" s="72">
        <v>6</v>
      </c>
      <c r="AQ25" s="73">
        <v>31</v>
      </c>
    </row>
    <row r="26" spans="1:44" s="12" customFormat="1" ht="23.35" customHeight="1" thickBot="1" x14ac:dyDescent="0.3">
      <c r="A26" s="695"/>
      <c r="B26" s="25"/>
      <c r="C26" s="13"/>
      <c r="D26" s="13"/>
      <c r="E26" s="156"/>
      <c r="F26" s="180"/>
      <c r="G26" s="165"/>
      <c r="H26" s="156"/>
      <c r="I26" s="140"/>
      <c r="J26" s="166"/>
      <c r="K26" s="157"/>
      <c r="L26" s="141"/>
      <c r="M26" s="142"/>
      <c r="N26" s="165"/>
      <c r="O26" s="144"/>
      <c r="P26" s="159"/>
      <c r="Q26" s="140"/>
      <c r="R26" s="154"/>
      <c r="S26" s="161"/>
      <c r="T26" s="146"/>
      <c r="U26" s="147"/>
      <c r="V26" s="144"/>
      <c r="W26" s="148"/>
      <c r="X26" s="148"/>
      <c r="Y26" s="148"/>
      <c r="Z26" s="148"/>
      <c r="AA26" s="148"/>
      <c r="AB26" s="147"/>
      <c r="AC26" s="144"/>
      <c r="AD26" s="148"/>
      <c r="AE26" s="148"/>
      <c r="AF26" s="148"/>
      <c r="AG26" s="148"/>
      <c r="AH26" s="148"/>
      <c r="AI26" s="147"/>
      <c r="AJ26" s="25"/>
      <c r="AK26" s="25"/>
      <c r="AL26" s="25"/>
      <c r="AM26" s="74">
        <f>COUNTIF(S26:T26,"○")+COUNTIF(W26:AA26,"○")+COUNTIF(AD26:AH26,"○")+COUNTIF(S26:T26,"〇")+COUNTIF(W26:AA26,"〇")+COUNTIF(AD26:AH26,"〇")</f>
        <v>0</v>
      </c>
      <c r="AN26" s="75">
        <f>COUNTIF(G26,"○")+COUNTIF(N26,"○")+COUNTIF(U26,"○")+COUNTIF(AB26,"○")+COUNTIF(G26,"〇")+COUNTIF(N26,"〇")+COUNTIF(U26,"〇")+COUNTIF(AB26,"〇")+COUNTIF(AI26,"○")+COUNTIF(AI26,"〇")</f>
        <v>0</v>
      </c>
      <c r="AO26" s="75">
        <f>COUNTIF(F26,"○")+COUNTIF(I26:M26,"○")+COUNTIF(Q26:R26,"○")+COUNTIF(F26,"〇")+COUNTIF(I26:M26,"〇")+COUNTIF(Q26:R26,"〇")</f>
        <v>0</v>
      </c>
      <c r="AP26" s="77">
        <f>COUNTIF(O26:P26,"○")+COUNTIF(V26,"○")+COUNTIF(AC26,"○")+COUNTIF(H26,"○")+COUNTIF(E26,"○")+COUNTIF(O26:P26,"〇")+COUNTIF(V26,"〇")+COUNTIF(AC26,"〇")+COUNTIF(H26,"〇")+COUNTIF(E26,"〇")</f>
        <v>0</v>
      </c>
      <c r="AQ26" s="78">
        <f>SUM(AM26:AP26)</f>
        <v>0</v>
      </c>
    </row>
    <row r="27" spans="1:44" s="12" customFormat="1" ht="23.35" customHeight="1" x14ac:dyDescent="0.25">
      <c r="A27" s="694" t="s">
        <v>30</v>
      </c>
      <c r="B27" s="14"/>
      <c r="C27" s="13"/>
      <c r="D27" s="13"/>
      <c r="E27" s="95"/>
      <c r="F27" s="95"/>
      <c r="G27" s="95"/>
      <c r="H27" s="108">
        <v>1</v>
      </c>
      <c r="I27" s="31">
        <f t="shared" ref="I27:X29" si="15">H27+1</f>
        <v>2</v>
      </c>
      <c r="J27" s="106">
        <f t="shared" si="15"/>
        <v>3</v>
      </c>
      <c r="K27" s="31">
        <f t="shared" si="15"/>
        <v>4</v>
      </c>
      <c r="L27" s="31">
        <f t="shared" si="15"/>
        <v>5</v>
      </c>
      <c r="M27" s="31">
        <f t="shared" si="15"/>
        <v>6</v>
      </c>
      <c r="N27" s="107">
        <f t="shared" si="15"/>
        <v>7</v>
      </c>
      <c r="O27" s="108">
        <f t="shared" si="15"/>
        <v>8</v>
      </c>
      <c r="P27" s="19">
        <f t="shared" si="15"/>
        <v>9</v>
      </c>
      <c r="Q27" s="106">
        <f t="shared" si="15"/>
        <v>10</v>
      </c>
      <c r="R27" s="109">
        <f t="shared" si="15"/>
        <v>11</v>
      </c>
      <c r="S27" s="19">
        <f t="shared" si="15"/>
        <v>12</v>
      </c>
      <c r="T27" s="19">
        <f t="shared" si="15"/>
        <v>13</v>
      </c>
      <c r="U27" s="34">
        <f t="shared" si="15"/>
        <v>14</v>
      </c>
      <c r="V27" s="93">
        <f t="shared" si="15"/>
        <v>15</v>
      </c>
      <c r="W27" s="19">
        <f t="shared" si="15"/>
        <v>16</v>
      </c>
      <c r="X27" s="94">
        <f t="shared" si="15"/>
        <v>17</v>
      </c>
      <c r="Y27" s="19">
        <f t="shared" ref="Y27:AI29" si="16">X27+1</f>
        <v>18</v>
      </c>
      <c r="Z27" s="19">
        <f t="shared" si="16"/>
        <v>19</v>
      </c>
      <c r="AA27" s="19">
        <f t="shared" si="16"/>
        <v>20</v>
      </c>
      <c r="AB27" s="34">
        <f t="shared" si="16"/>
        <v>21</v>
      </c>
      <c r="AC27" s="93">
        <f t="shared" si="16"/>
        <v>22</v>
      </c>
      <c r="AD27" s="42">
        <f t="shared" si="16"/>
        <v>23</v>
      </c>
      <c r="AE27" s="94">
        <f t="shared" si="16"/>
        <v>24</v>
      </c>
      <c r="AF27" s="19">
        <f t="shared" si="16"/>
        <v>25</v>
      </c>
      <c r="AG27" s="19">
        <f t="shared" si="16"/>
        <v>26</v>
      </c>
      <c r="AH27" s="19">
        <f t="shared" si="16"/>
        <v>27</v>
      </c>
      <c r="AI27" s="34">
        <f t="shared" si="16"/>
        <v>28</v>
      </c>
      <c r="AJ27" s="14"/>
      <c r="AK27" s="14"/>
      <c r="AL27" s="20"/>
      <c r="AM27" s="21">
        <f>AQ27-AN27-AO27-AP27</f>
        <v>18</v>
      </c>
      <c r="AN27" s="22">
        <v>4</v>
      </c>
      <c r="AO27" s="67"/>
      <c r="AP27" s="23">
        <v>6</v>
      </c>
      <c r="AQ27" s="24">
        <v>28</v>
      </c>
    </row>
    <row r="28" spans="1:44" s="12" customFormat="1" ht="23.35" customHeight="1" thickBot="1" x14ac:dyDescent="0.3">
      <c r="A28" s="695"/>
      <c r="B28" s="25"/>
      <c r="C28" s="25"/>
      <c r="D28" s="25"/>
      <c r="E28" s="25"/>
      <c r="F28" s="25"/>
      <c r="G28" s="25"/>
      <c r="H28" s="144"/>
      <c r="I28" s="148"/>
      <c r="J28" s="148"/>
      <c r="K28" s="148"/>
      <c r="L28" s="148"/>
      <c r="M28" s="148"/>
      <c r="N28" s="147"/>
      <c r="O28" s="144"/>
      <c r="P28" s="148"/>
      <c r="Q28" s="148"/>
      <c r="R28" s="144"/>
      <c r="S28" s="146"/>
      <c r="T28" s="146"/>
      <c r="U28" s="147"/>
      <c r="V28" s="144"/>
      <c r="W28" s="148"/>
      <c r="X28" s="148"/>
      <c r="Y28" s="148"/>
      <c r="Z28" s="148"/>
      <c r="AA28" s="148"/>
      <c r="AB28" s="147"/>
      <c r="AC28" s="144"/>
      <c r="AD28" s="144"/>
      <c r="AE28" s="152"/>
      <c r="AF28" s="152"/>
      <c r="AG28" s="152"/>
      <c r="AH28" s="152"/>
      <c r="AI28" s="150"/>
      <c r="AJ28" s="32"/>
      <c r="AK28" s="32"/>
      <c r="AL28" s="114"/>
      <c r="AM28" s="39">
        <f>COUNTIF(AE28:AH28,"○")+COUNTIF(S28:T28,"○")+COUNTIF(P28:Q28,"○")+COUNTIF(I28:M28,"○")+COUNTIF(W28:AA28,"○")+COUNTIF(AE28:AH28,"〇")+COUNTIF(S28:T28,"〇")+COUNTIF(P28:Q28,"〇")+COUNTIF(I28:M28,"〇")+COUNTIF(W28:AA28,"〇")</f>
        <v>0</v>
      </c>
      <c r="AN28" s="40">
        <f>COUNTIF(AI28,"○")+COUNTIF(U28,"○")+COUNTIF(AB28,"○")+COUNTIF(N28,"○")+COUNTIF(AI28,"〇")+COUNTIF(U28,"〇")+COUNTIF(AB28,"〇")+COUNTIF(N28,"〇")</f>
        <v>0</v>
      </c>
      <c r="AO28" s="68">
        <v>0</v>
      </c>
      <c r="AP28" s="29">
        <f>COUNTIF(H28,"○")+COUNTIF(O28,"○")+COUNTIF(V28,"○")+COUNTIF(AC28:AD28,"○")+COUNTIF(R28,"○")+COUNTIF(H28,"〇")+COUNTIF(O28,"〇")+COUNTIF(V28,"〇")+COUNTIF(AC28:AD28,"〇")+COUNTIF(R28,"〇")</f>
        <v>0</v>
      </c>
      <c r="AQ28" s="41">
        <f>SUM(AM28:AP28)</f>
        <v>0</v>
      </c>
    </row>
    <row r="29" spans="1:44" s="12" customFormat="1" ht="23.35" customHeight="1" x14ac:dyDescent="0.25">
      <c r="A29" s="703" t="s">
        <v>31</v>
      </c>
      <c r="B29" s="14"/>
      <c r="C29" s="13"/>
      <c r="D29" s="13"/>
      <c r="E29" s="13"/>
      <c r="F29" s="13"/>
      <c r="G29" s="25"/>
      <c r="H29" s="93">
        <v>1</v>
      </c>
      <c r="I29" s="19">
        <f t="shared" si="15"/>
        <v>2</v>
      </c>
      <c r="J29" s="94">
        <f t="shared" si="15"/>
        <v>3</v>
      </c>
      <c r="K29" s="19">
        <f t="shared" si="15"/>
        <v>4</v>
      </c>
      <c r="L29" s="19">
        <f t="shared" si="15"/>
        <v>5</v>
      </c>
      <c r="M29" s="19">
        <f t="shared" si="15"/>
        <v>6</v>
      </c>
      <c r="N29" s="34">
        <f t="shared" si="15"/>
        <v>7</v>
      </c>
      <c r="O29" s="93">
        <f t="shared" si="15"/>
        <v>8</v>
      </c>
      <c r="P29" s="19">
        <f t="shared" si="15"/>
        <v>9</v>
      </c>
      <c r="Q29" s="94">
        <f t="shared" si="15"/>
        <v>10</v>
      </c>
      <c r="R29" s="19">
        <f t="shared" si="15"/>
        <v>11</v>
      </c>
      <c r="S29" s="19">
        <f t="shared" si="15"/>
        <v>12</v>
      </c>
      <c r="T29" s="19">
        <f t="shared" si="15"/>
        <v>13</v>
      </c>
      <c r="U29" s="34">
        <f t="shared" si="15"/>
        <v>14</v>
      </c>
      <c r="V29" s="93">
        <f>U29+1</f>
        <v>15</v>
      </c>
      <c r="W29" s="19">
        <f t="shared" ref="W29:X29" si="17">V29+1</f>
        <v>16</v>
      </c>
      <c r="X29" s="94">
        <f t="shared" si="17"/>
        <v>17</v>
      </c>
      <c r="Y29" s="19">
        <f t="shared" si="16"/>
        <v>18</v>
      </c>
      <c r="Z29" s="94">
        <f t="shared" si="16"/>
        <v>19</v>
      </c>
      <c r="AA29" s="42">
        <f>Z29+1</f>
        <v>20</v>
      </c>
      <c r="AB29" s="34">
        <f t="shared" ref="AB29:AL29" si="18">AA29+1</f>
        <v>21</v>
      </c>
      <c r="AC29" s="93">
        <f t="shared" si="18"/>
        <v>22</v>
      </c>
      <c r="AD29" s="19">
        <f t="shared" si="18"/>
        <v>23</v>
      </c>
      <c r="AE29" s="181">
        <f t="shared" si="18"/>
        <v>24</v>
      </c>
      <c r="AF29" s="17">
        <f t="shared" si="18"/>
        <v>25</v>
      </c>
      <c r="AG29" s="36">
        <f t="shared" si="18"/>
        <v>26</v>
      </c>
      <c r="AH29" s="18">
        <f t="shared" si="18"/>
        <v>27</v>
      </c>
      <c r="AI29" s="16">
        <f t="shared" si="18"/>
        <v>28</v>
      </c>
      <c r="AJ29" s="99">
        <f t="shared" si="18"/>
        <v>29</v>
      </c>
      <c r="AK29" s="97">
        <f t="shared" si="18"/>
        <v>30</v>
      </c>
      <c r="AL29" s="18">
        <f t="shared" si="18"/>
        <v>31</v>
      </c>
      <c r="AM29" s="69">
        <f>AQ29-AN29-AO29-AP29</f>
        <v>16</v>
      </c>
      <c r="AN29" s="70">
        <v>4</v>
      </c>
      <c r="AO29" s="70">
        <v>5</v>
      </c>
      <c r="AP29" s="72">
        <v>6</v>
      </c>
      <c r="AQ29" s="79">
        <v>31</v>
      </c>
    </row>
    <row r="30" spans="1:44" s="12" customFormat="1" ht="23.35" customHeight="1" thickBot="1" x14ac:dyDescent="0.3">
      <c r="A30" s="703"/>
      <c r="B30" s="25"/>
      <c r="C30" s="25"/>
      <c r="D30" s="25"/>
      <c r="E30" s="25"/>
      <c r="F30" s="25"/>
      <c r="G30" s="25"/>
      <c r="H30" s="144"/>
      <c r="I30" s="148"/>
      <c r="J30" s="148"/>
      <c r="K30" s="148"/>
      <c r="L30" s="148"/>
      <c r="M30" s="148"/>
      <c r="N30" s="147"/>
      <c r="O30" s="144"/>
      <c r="P30" s="148"/>
      <c r="Q30" s="148"/>
      <c r="R30" s="148"/>
      <c r="S30" s="148"/>
      <c r="T30" s="148"/>
      <c r="U30" s="147"/>
      <c r="V30" s="144"/>
      <c r="W30" s="148"/>
      <c r="X30" s="148"/>
      <c r="Y30" s="148"/>
      <c r="Z30" s="148"/>
      <c r="AA30" s="144"/>
      <c r="AB30" s="147"/>
      <c r="AC30" s="144"/>
      <c r="AD30" s="168"/>
      <c r="AE30" s="182"/>
      <c r="AF30" s="164"/>
      <c r="AG30" s="141"/>
      <c r="AH30" s="158"/>
      <c r="AI30" s="155"/>
      <c r="AJ30" s="156"/>
      <c r="AK30" s="160"/>
      <c r="AL30" s="158"/>
      <c r="AM30" s="74">
        <f>COUNTIF(AD30:AE30,"○")+COUNTIF(I30:M30,"○")+COUNTIF(P30:T30,"○")+COUNTIF(D30,"○")+COUNTIF(W30:Z30,"○")+COUNTIF(AD30:AE30,"〇")+COUNTIF(I30:M30,"〇")+COUNTIF(P30:T30,"〇")+COUNTIF(D30,"〇")+COUNTIF(W30:Z30,"〇")</f>
        <v>0</v>
      </c>
      <c r="AN30" s="75">
        <f>COUNTIF(G30,"○")+COUNTIF(N30,"○")+COUNTIF(AB30,"○")+COUNTIF(U30,"○")+COUNTIF(AI30,"○")+COUNTIF(G30,"〇")+COUNTIF(N30,"〇")+COUNTIF(AB30,"〇")+COUNTIF(U30,"〇")+COUNTIF(AI30,"〇")</f>
        <v>0</v>
      </c>
      <c r="AO30" s="75">
        <f>COUNTIF(AF30:AH30,"○")+COUNTIF(AK30:AL30,"○")+COUNTIF(AF30:AH30,"〇")+COUNTIF(AK30:AL30,"〇")</f>
        <v>0</v>
      </c>
      <c r="AP30" s="77">
        <f>COUNTIF(H30,"○")+COUNTIF(O30,"○")+COUNTIF(V30,"○")+COUNTIF(AC30,"○")+COUNTIF(AA30,"○")+COUNTIF(AJ30,"○")+COUNTIF(H30,"〇")+COUNTIF(O30,"〇")+COUNTIF(V30,"〇")+COUNTIF(AC30,"〇")+COUNTIF(AA30,"〇")+COUNTIF(AJ30,"〇")</f>
        <v>0</v>
      </c>
      <c r="AQ30" s="80">
        <f>SUM(AM30:AP30)</f>
        <v>0</v>
      </c>
    </row>
    <row r="31" spans="1:44" ht="19.5" thickBot="1" x14ac:dyDescent="0.3">
      <c r="C31" s="43"/>
      <c r="D31" s="43"/>
      <c r="E31" s="4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183"/>
      <c r="AF31" s="43"/>
      <c r="AG31" s="43"/>
      <c r="AH31" s="43"/>
      <c r="AI31" s="43"/>
      <c r="AJ31" s="43"/>
      <c r="AK31" s="43"/>
      <c r="AL31" s="43"/>
      <c r="AM31" s="44">
        <f t="shared" ref="AM31:AQ32" si="19">SUM(AM7,AM9,AM11,AM13,AM15,AM17,AM19,AM21,AM23,AM25,AM27,AM29)</f>
        <v>206</v>
      </c>
      <c r="AN31" s="45">
        <f t="shared" si="19"/>
        <v>51</v>
      </c>
      <c r="AO31" s="184">
        <f t="shared" si="19"/>
        <v>40</v>
      </c>
      <c r="AP31" s="45">
        <f t="shared" si="19"/>
        <v>68</v>
      </c>
      <c r="AQ31" s="46">
        <f t="shared" si="19"/>
        <v>365</v>
      </c>
    </row>
    <row r="32" spans="1:44" ht="21.75" customHeight="1" thickTop="1" thickBot="1" x14ac:dyDescent="0.3">
      <c r="B32" s="47"/>
      <c r="C32" s="48" t="s">
        <v>63</v>
      </c>
      <c r="D32" s="43"/>
      <c r="E32" s="43"/>
      <c r="G32" s="49"/>
      <c r="H32" s="48" t="s">
        <v>100</v>
      </c>
      <c r="I32" s="43"/>
      <c r="L32" s="185"/>
      <c r="M32" s="48" t="s">
        <v>101</v>
      </c>
      <c r="P32" s="43"/>
      <c r="R32" s="87" t="s">
        <v>107</v>
      </c>
      <c r="S32" s="116"/>
      <c r="T32" s="116"/>
      <c r="U32" s="116"/>
      <c r="V32" s="116"/>
      <c r="W32" s="117"/>
      <c r="X32" s="117"/>
      <c r="Y32" s="117"/>
      <c r="Z32" s="117"/>
      <c r="AA32" s="117"/>
      <c r="AB32" s="117"/>
      <c r="AC32" s="117"/>
      <c r="AD32" s="117"/>
      <c r="AE32" s="117"/>
      <c r="AF32" s="117"/>
      <c r="AG32" s="117"/>
      <c r="AH32" s="117"/>
      <c r="AI32" s="117"/>
      <c r="AJ32" s="118"/>
      <c r="AK32" s="119"/>
      <c r="AM32" s="50">
        <f>SUM(AM8,AM10,AM12,AM14,AM16,AM18,AM20,AM22,AM24,AM26,AM28,AM30)</f>
        <v>0</v>
      </c>
      <c r="AN32" s="51">
        <f t="shared" si="19"/>
        <v>0</v>
      </c>
      <c r="AO32" s="51">
        <f t="shared" si="19"/>
        <v>0</v>
      </c>
      <c r="AP32" s="52">
        <f t="shared" si="19"/>
        <v>0</v>
      </c>
      <c r="AQ32" s="53">
        <f t="shared" si="19"/>
        <v>0</v>
      </c>
    </row>
    <row r="33" spans="1:43" ht="16.149999999999999" customHeight="1" thickBot="1" x14ac:dyDescent="0.3">
      <c r="R33" s="700"/>
      <c r="S33" s="701"/>
      <c r="T33" s="701"/>
      <c r="U33" s="701"/>
      <c r="V33" s="701"/>
      <c r="W33" s="701"/>
      <c r="X33" s="701"/>
      <c r="Y33" s="701"/>
      <c r="Z33" s="701"/>
      <c r="AA33" s="701"/>
      <c r="AB33" s="701"/>
      <c r="AC33" s="701"/>
      <c r="AD33" s="701"/>
      <c r="AE33" s="701"/>
      <c r="AF33" s="701"/>
      <c r="AG33" s="701"/>
      <c r="AH33" s="701"/>
      <c r="AI33" s="701"/>
      <c r="AJ33" s="702"/>
      <c r="AM33" s="54"/>
    </row>
    <row r="34" spans="1:43" customFormat="1" ht="21.75" customHeight="1" x14ac:dyDescent="0.55000000000000004">
      <c r="A34" s="55" t="s">
        <v>64</v>
      </c>
      <c r="B34" s="55"/>
      <c r="C34" s="43"/>
      <c r="D34" s="43"/>
      <c r="E34" s="43"/>
      <c r="F34" s="56"/>
      <c r="G34" s="56"/>
      <c r="H34" s="56"/>
      <c r="I34" s="56"/>
      <c r="J34" s="56"/>
      <c r="K34" s="56"/>
      <c r="L34" s="56"/>
      <c r="M34" s="56"/>
      <c r="N34" s="88"/>
      <c r="O34" s="88"/>
      <c r="P34" s="88"/>
      <c r="Q34" s="56"/>
      <c r="R34" s="87" t="s">
        <v>102</v>
      </c>
      <c r="S34" s="120"/>
      <c r="T34" s="116"/>
      <c r="U34" s="120"/>
      <c r="V34" s="120"/>
      <c r="W34" s="120"/>
      <c r="X34" s="120"/>
      <c r="Y34" s="120"/>
      <c r="Z34" s="120"/>
      <c r="AA34" s="116"/>
      <c r="AB34" s="120"/>
      <c r="AC34" s="120"/>
      <c r="AD34" s="120"/>
      <c r="AE34" s="120"/>
      <c r="AF34" s="120"/>
      <c r="AG34" s="116"/>
      <c r="AH34" s="120"/>
      <c r="AI34" s="120"/>
      <c r="AJ34" s="121"/>
      <c r="AK34" s="88"/>
      <c r="AL34" s="88"/>
      <c r="AM34" s="693" t="s">
        <v>141</v>
      </c>
      <c r="AN34" s="693"/>
      <c r="AO34" s="693"/>
      <c r="AP34" s="693"/>
      <c r="AQ34" s="693"/>
    </row>
    <row r="35" spans="1:43" customFormat="1" ht="18.75" customHeight="1" thickBot="1" x14ac:dyDescent="0.3">
      <c r="A35" s="57" t="s">
        <v>163</v>
      </c>
      <c r="B35" s="57"/>
      <c r="C35" s="122"/>
      <c r="D35" s="122"/>
      <c r="E35" s="122"/>
      <c r="F35" s="58"/>
      <c r="G35" s="58"/>
      <c r="H35" s="58"/>
      <c r="I35" s="58"/>
      <c r="J35" s="58"/>
      <c r="K35" s="58"/>
      <c r="L35" s="58"/>
      <c r="M35" s="56"/>
      <c r="N35" s="88"/>
      <c r="O35" s="88"/>
      <c r="P35" s="59"/>
      <c r="Q35" s="60"/>
      <c r="R35" s="700"/>
      <c r="S35" s="701"/>
      <c r="T35" s="701"/>
      <c r="U35" s="701"/>
      <c r="V35" s="701"/>
      <c r="W35" s="701"/>
      <c r="X35" s="701"/>
      <c r="Y35" s="701"/>
      <c r="Z35" s="701"/>
      <c r="AA35" s="701"/>
      <c r="AB35" s="701"/>
      <c r="AC35" s="701"/>
      <c r="AD35" s="701"/>
      <c r="AE35" s="701"/>
      <c r="AF35" s="701"/>
      <c r="AG35" s="701"/>
      <c r="AH35" s="701"/>
      <c r="AI35" s="701"/>
      <c r="AJ35" s="702"/>
      <c r="AK35" s="88"/>
      <c r="AL35" s="88"/>
    </row>
    <row r="36" spans="1:43" s="59" customFormat="1" ht="19.149999999999999" x14ac:dyDescent="0.25">
      <c r="A36" s="57" t="s">
        <v>103</v>
      </c>
      <c r="B36" s="57"/>
      <c r="C36" s="122"/>
      <c r="D36" s="122"/>
      <c r="E36" s="122"/>
      <c r="F36" s="61"/>
      <c r="G36" s="61"/>
      <c r="H36" s="61"/>
      <c r="I36" s="61"/>
      <c r="J36" s="62"/>
      <c r="K36" s="62"/>
      <c r="L36" s="48" t="s">
        <v>65</v>
      </c>
      <c r="M36" s="58"/>
      <c r="N36" s="62"/>
      <c r="O36" s="61"/>
      <c r="P36" s="61"/>
      <c r="S36" s="61"/>
      <c r="T36" s="62"/>
      <c r="U36" s="61"/>
      <c r="W36" s="63"/>
      <c r="X36" s="63"/>
      <c r="Y36" s="63"/>
      <c r="Z36" s="63"/>
      <c r="AA36" s="63"/>
      <c r="AB36" s="63"/>
      <c r="AD36" s="63"/>
      <c r="AE36" s="63"/>
      <c r="AF36" s="63"/>
      <c r="AG36" s="63"/>
      <c r="AH36" s="63"/>
      <c r="AJ36" s="63"/>
      <c r="AK36" s="63"/>
      <c r="AL36" s="63"/>
    </row>
    <row r="37" spans="1:43" s="59" customFormat="1" ht="19.149999999999999" x14ac:dyDescent="0.25">
      <c r="A37" s="57" t="s">
        <v>95</v>
      </c>
      <c r="B37" s="57"/>
      <c r="C37" s="122"/>
      <c r="D37" s="122"/>
      <c r="E37" s="122"/>
      <c r="F37" s="61"/>
      <c r="G37" s="61"/>
      <c r="H37" s="61"/>
      <c r="I37" s="61"/>
      <c r="J37" s="62"/>
      <c r="K37" s="62"/>
      <c r="L37" s="62"/>
      <c r="M37" s="64" t="s">
        <v>104</v>
      </c>
      <c r="N37" s="62"/>
      <c r="O37" s="61"/>
      <c r="P37" s="61"/>
      <c r="S37" s="61"/>
      <c r="T37" s="62"/>
      <c r="U37" s="61"/>
      <c r="W37" s="63"/>
      <c r="X37" s="63"/>
      <c r="Y37" s="63"/>
      <c r="Z37" s="63"/>
      <c r="AA37" s="63"/>
      <c r="AB37" s="63"/>
      <c r="AD37" s="63"/>
      <c r="AE37" s="63"/>
      <c r="AF37" s="63"/>
      <c r="AG37" s="63"/>
      <c r="AH37" s="63"/>
      <c r="AI37" s="63"/>
      <c r="AJ37" s="63"/>
      <c r="AK37" s="63"/>
      <c r="AL37" s="63"/>
    </row>
    <row r="38" spans="1:43" s="59" customFormat="1" ht="19.149999999999999" x14ac:dyDescent="0.25">
      <c r="A38" s="57" t="s">
        <v>105</v>
      </c>
      <c r="B38" s="57"/>
      <c r="C38" s="122"/>
      <c r="D38" s="122"/>
      <c r="E38" s="122"/>
      <c r="F38" s="61"/>
      <c r="G38" s="61"/>
      <c r="H38" s="61"/>
      <c r="I38" s="61"/>
      <c r="J38" s="62"/>
      <c r="K38" s="62"/>
      <c r="L38" s="62"/>
      <c r="M38" s="65" t="s">
        <v>106</v>
      </c>
      <c r="N38" s="62"/>
      <c r="O38" s="61"/>
      <c r="P38" s="61"/>
      <c r="S38" s="61"/>
      <c r="T38" s="61"/>
      <c r="U38" s="61"/>
      <c r="W38" s="63"/>
      <c r="X38" s="63"/>
      <c r="Y38" s="63"/>
      <c r="Z38" s="63"/>
      <c r="AA38" s="63"/>
      <c r="AB38" s="63"/>
      <c r="AD38" s="63"/>
      <c r="AE38" s="63"/>
      <c r="AF38" s="63"/>
      <c r="AG38" s="63"/>
      <c r="AH38" s="63"/>
      <c r="AI38" s="63"/>
      <c r="AJ38" s="63"/>
      <c r="AK38" s="63"/>
      <c r="AL38" s="63"/>
    </row>
    <row r="39" spans="1:43" s="59" customFormat="1" ht="22.5" customHeight="1" x14ac:dyDescent="0.25">
      <c r="M39" s="66" t="s">
        <v>164</v>
      </c>
      <c r="P39" s="63"/>
      <c r="Q39" s="63"/>
      <c r="R39" s="63"/>
      <c r="S39" s="63"/>
      <c r="T39" s="63"/>
      <c r="U39" s="63"/>
      <c r="V39" s="63"/>
      <c r="W39" s="63"/>
      <c r="X39" s="63"/>
      <c r="Y39" s="63"/>
      <c r="Z39" s="63"/>
      <c r="AA39" s="63"/>
      <c r="AB39" s="63"/>
      <c r="AC39" s="63"/>
      <c r="AD39" s="63"/>
      <c r="AE39" s="63"/>
      <c r="AF39" s="63"/>
      <c r="AG39" s="63"/>
      <c r="AH39" s="63"/>
      <c r="AI39" s="63"/>
      <c r="AJ39" s="63"/>
      <c r="AK39" s="63"/>
      <c r="AL39" s="63"/>
    </row>
    <row r="40" spans="1:43" s="59" customFormat="1" x14ac:dyDescent="0.25">
      <c r="C40" s="43"/>
      <c r="D40" s="43"/>
      <c r="E40" s="43"/>
      <c r="F40" s="63"/>
      <c r="G40" s="63"/>
      <c r="H40" s="63"/>
      <c r="I40" s="63"/>
      <c r="J40" s="63"/>
      <c r="K40" s="63"/>
      <c r="L40" s="63"/>
      <c r="M40" s="63"/>
      <c r="N40" s="63"/>
      <c r="O40" s="63"/>
      <c r="P40" s="63"/>
      <c r="Q40" s="63"/>
      <c r="R40" s="63"/>
      <c r="S40" s="63"/>
      <c r="T40" s="63"/>
      <c r="U40" s="63"/>
      <c r="V40" s="63"/>
      <c r="W40" s="63"/>
      <c r="X40" s="63"/>
      <c r="Y40" s="63"/>
      <c r="Z40" s="63"/>
      <c r="AA40" s="63"/>
      <c r="AB40" s="63"/>
      <c r="AC40" s="63"/>
      <c r="AD40" s="63"/>
      <c r="AE40" s="63"/>
      <c r="AF40" s="63"/>
      <c r="AG40" s="63"/>
      <c r="AH40" s="63"/>
      <c r="AI40" s="63"/>
      <c r="AJ40" s="63"/>
      <c r="AK40" s="63"/>
      <c r="AL40" s="63"/>
    </row>
    <row r="41" spans="1:43" customFormat="1" ht="12.75" x14ac:dyDescent="0.25">
      <c r="C41" s="56"/>
      <c r="D41" s="56"/>
      <c r="E41" s="56"/>
      <c r="F41" s="56"/>
      <c r="G41" s="56"/>
      <c r="H41" s="56"/>
      <c r="I41" s="56"/>
      <c r="J41" s="56"/>
      <c r="K41" s="56"/>
      <c r="L41" s="56"/>
      <c r="M41" s="56"/>
      <c r="N41" s="56"/>
      <c r="O41" s="56"/>
      <c r="P41" s="56"/>
      <c r="Q41" s="56"/>
      <c r="R41" s="56"/>
      <c r="S41" s="56"/>
      <c r="T41" s="56"/>
      <c r="U41" s="56"/>
      <c r="V41" s="56"/>
      <c r="W41" s="56"/>
      <c r="X41" s="56"/>
      <c r="Y41" s="56"/>
      <c r="Z41" s="56"/>
      <c r="AA41" s="56"/>
      <c r="AB41" s="56"/>
      <c r="AC41" s="56"/>
      <c r="AD41" s="56"/>
      <c r="AE41" s="56"/>
      <c r="AF41" s="56"/>
      <c r="AG41" s="56"/>
      <c r="AH41" s="56"/>
      <c r="AI41" s="56"/>
      <c r="AJ41" s="56"/>
      <c r="AK41" s="56"/>
      <c r="AL41" s="56"/>
    </row>
  </sheetData>
  <sheetProtection algorithmName="SHA-512" hashValue="eaX7welumiGzys20wXVb/alGv+72gVxodXWenazSKa7xE29qbqNVT3Q7tr/q/o4dcsLEHDE3ipuDP6p4OMc6SA==" saltValue="TEgnIIe6UiCXRRk7JSNQBQ==" spinCount="100000" sheet="1" formatRows="0" selectLockedCells="1"/>
  <mergeCells count="17">
    <mergeCell ref="R35:AJ35"/>
    <mergeCell ref="A13:A14"/>
    <mergeCell ref="A27:A28"/>
    <mergeCell ref="A29:A30"/>
    <mergeCell ref="AC1:AG2"/>
    <mergeCell ref="AH1:AQ2"/>
    <mergeCell ref="A7:A8"/>
    <mergeCell ref="A9:A10"/>
    <mergeCell ref="A11:A12"/>
    <mergeCell ref="AM34:AQ34"/>
    <mergeCell ref="A15:A16"/>
    <mergeCell ref="A17:A18"/>
    <mergeCell ref="A19:A20"/>
    <mergeCell ref="A21:A22"/>
    <mergeCell ref="A23:A24"/>
    <mergeCell ref="A25:A26"/>
    <mergeCell ref="R33:AJ33"/>
  </mergeCells>
  <phoneticPr fontId="1"/>
  <printOptions horizontalCentered="1"/>
  <pageMargins left="0.23622047244094491" right="0.23622047244094491" top="0.55118110236220474" bottom="0.35433070866141736" header="0.31496062992125984" footer="0.31496062992125984"/>
  <pageSetup paperSize="9" scale="64"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C22C63-D3F3-4F88-9B98-D421CBA48BF1}">
  <sheetPr>
    <tabColor rgb="FF66FFFF"/>
    <pageSetUpPr fitToPage="1"/>
  </sheetPr>
  <dimension ref="A1:AT41"/>
  <sheetViews>
    <sheetView view="pageBreakPreview" zoomScale="78" zoomScaleNormal="78" zoomScaleSheetLayoutView="78" workbookViewId="0">
      <pane xSplit="1" ySplit="6" topLeftCell="B9" activePane="bottomRight" state="frozen"/>
      <selection activeCell="AA10" sqref="AA10:AC10"/>
      <selection pane="topRight" activeCell="AA10" sqref="AA10:AC10"/>
      <selection pane="bottomLeft" activeCell="AA10" sqref="AA10:AC10"/>
      <selection pane="bottomRight" activeCell="AA10" sqref="AA10:AC10"/>
    </sheetView>
  </sheetViews>
  <sheetFormatPr defaultColWidth="3.59765625" defaultRowHeight="17.649999999999999" x14ac:dyDescent="0.25"/>
  <cols>
    <col min="1" max="1" width="5.265625" style="88" customWidth="1"/>
    <col min="2" max="38" width="5.19921875" style="88" customWidth="1"/>
    <col min="39" max="43" width="5.59765625" style="88" customWidth="1"/>
    <col min="44" max="44" width="11.46484375" style="88" customWidth="1"/>
    <col min="45" max="45" width="12.59765625" style="88" customWidth="1"/>
    <col min="46" max="46" width="40.46484375" style="88" customWidth="1"/>
    <col min="47" max="47" width="16.73046875" style="88" customWidth="1"/>
    <col min="48" max="16384" width="3.59765625" style="88"/>
  </cols>
  <sheetData>
    <row r="1" spans="1:46" ht="21.75" x14ac:dyDescent="0.25">
      <c r="A1" s="2" t="s">
        <v>140</v>
      </c>
      <c r="B1" s="2"/>
      <c r="AC1" s="696" t="s">
        <v>96</v>
      </c>
      <c r="AD1" s="696"/>
      <c r="AE1" s="696"/>
      <c r="AF1" s="696"/>
      <c r="AG1" s="696"/>
      <c r="AH1" s="707" t="s">
        <v>183</v>
      </c>
      <c r="AI1" s="707"/>
      <c r="AJ1" s="707"/>
      <c r="AK1" s="707"/>
      <c r="AL1" s="707"/>
      <c r="AM1" s="707"/>
      <c r="AN1" s="707"/>
      <c r="AO1" s="707"/>
      <c r="AP1" s="707"/>
      <c r="AQ1" s="707"/>
    </row>
    <row r="2" spans="1:46" ht="8.25" customHeight="1" x14ac:dyDescent="0.25">
      <c r="AC2" s="697"/>
      <c r="AD2" s="697"/>
      <c r="AE2" s="697"/>
      <c r="AF2" s="697"/>
      <c r="AG2" s="697"/>
      <c r="AH2" s="708"/>
      <c r="AI2" s="708"/>
      <c r="AJ2" s="708"/>
      <c r="AK2" s="708"/>
      <c r="AL2" s="708"/>
      <c r="AM2" s="708"/>
      <c r="AN2" s="708"/>
      <c r="AO2" s="708"/>
      <c r="AP2" s="708"/>
      <c r="AQ2" s="708"/>
    </row>
    <row r="3" spans="1:46" x14ac:dyDescent="0.25">
      <c r="A3" s="88" t="s">
        <v>97</v>
      </c>
    </row>
    <row r="4" spans="1:46" x14ac:dyDescent="0.25">
      <c r="A4" s="88" t="s">
        <v>98</v>
      </c>
    </row>
    <row r="5" spans="1:46" ht="18" thickBot="1" x14ac:dyDescent="0.3">
      <c r="A5" s="88" t="s">
        <v>99</v>
      </c>
    </row>
    <row r="6" spans="1:46" s="12" customFormat="1" ht="27.75" customHeight="1" thickBot="1" x14ac:dyDescent="0.3">
      <c r="A6" s="3"/>
      <c r="B6" s="6" t="s">
        <v>76</v>
      </c>
      <c r="C6" s="6" t="s">
        <v>77</v>
      </c>
      <c r="D6" s="6" t="s">
        <v>78</v>
      </c>
      <c r="E6" s="6" t="s">
        <v>79</v>
      </c>
      <c r="F6" s="6" t="s">
        <v>80</v>
      </c>
      <c r="G6" s="4" t="s">
        <v>81</v>
      </c>
      <c r="H6" s="90" t="s">
        <v>2</v>
      </c>
      <c r="I6" s="6" t="s">
        <v>76</v>
      </c>
      <c r="J6" s="6" t="s">
        <v>82</v>
      </c>
      <c r="K6" s="6" t="s">
        <v>83</v>
      </c>
      <c r="L6" s="6" t="s">
        <v>79</v>
      </c>
      <c r="M6" s="6" t="s">
        <v>80</v>
      </c>
      <c r="N6" s="4" t="s">
        <v>81</v>
      </c>
      <c r="O6" s="5" t="s">
        <v>2</v>
      </c>
      <c r="P6" s="6" t="s">
        <v>76</v>
      </c>
      <c r="Q6" s="6" t="s">
        <v>82</v>
      </c>
      <c r="R6" s="6" t="s">
        <v>83</v>
      </c>
      <c r="S6" s="6" t="s">
        <v>79</v>
      </c>
      <c r="T6" s="6" t="s">
        <v>80</v>
      </c>
      <c r="U6" s="4" t="s">
        <v>81</v>
      </c>
      <c r="V6" s="5" t="s">
        <v>2</v>
      </c>
      <c r="W6" s="6" t="s">
        <v>76</v>
      </c>
      <c r="X6" s="6" t="s">
        <v>82</v>
      </c>
      <c r="Y6" s="6" t="s">
        <v>83</v>
      </c>
      <c r="Z6" s="6" t="s">
        <v>79</v>
      </c>
      <c r="AA6" s="6" t="s">
        <v>80</v>
      </c>
      <c r="AB6" s="4" t="s">
        <v>81</v>
      </c>
      <c r="AC6" s="5" t="s">
        <v>2</v>
      </c>
      <c r="AD6" s="6" t="s">
        <v>76</v>
      </c>
      <c r="AE6" s="6" t="s">
        <v>82</v>
      </c>
      <c r="AF6" s="6" t="s">
        <v>83</v>
      </c>
      <c r="AG6" s="6" t="s">
        <v>79</v>
      </c>
      <c r="AH6" s="6" t="s">
        <v>80</v>
      </c>
      <c r="AI6" s="4" t="s">
        <v>81</v>
      </c>
      <c r="AJ6" s="5" t="s">
        <v>2</v>
      </c>
      <c r="AK6" s="6" t="s">
        <v>76</v>
      </c>
      <c r="AL6" s="6" t="s">
        <v>82</v>
      </c>
      <c r="AM6" s="7" t="s">
        <v>53</v>
      </c>
      <c r="AN6" s="8" t="s">
        <v>54</v>
      </c>
      <c r="AO6" s="9" t="s">
        <v>55</v>
      </c>
      <c r="AP6" s="10" t="s">
        <v>56</v>
      </c>
      <c r="AQ6" s="11" t="s">
        <v>57</v>
      </c>
    </row>
    <row r="7" spans="1:46" s="12" customFormat="1" ht="23.35" customHeight="1" x14ac:dyDescent="0.25">
      <c r="A7" s="694" t="s">
        <v>58</v>
      </c>
      <c r="B7" s="20"/>
      <c r="C7" s="7">
        <v>1</v>
      </c>
      <c r="D7" s="36">
        <f t="shared" ref="D7:AF7" si="0">C7+1</f>
        <v>2</v>
      </c>
      <c r="E7" s="36">
        <f t="shared" si="0"/>
        <v>3</v>
      </c>
      <c r="F7" s="18">
        <f t="shared" si="0"/>
        <v>4</v>
      </c>
      <c r="G7" s="91">
        <f t="shared" si="0"/>
        <v>5</v>
      </c>
      <c r="H7" s="92">
        <f t="shared" si="0"/>
        <v>6</v>
      </c>
      <c r="I7" s="85">
        <f t="shared" si="0"/>
        <v>7</v>
      </c>
      <c r="J7" s="89">
        <f t="shared" si="0"/>
        <v>8</v>
      </c>
      <c r="K7" s="19">
        <f t="shared" si="0"/>
        <v>9</v>
      </c>
      <c r="L7" s="19">
        <f t="shared" si="0"/>
        <v>10</v>
      </c>
      <c r="M7" s="85">
        <f t="shared" si="0"/>
        <v>11</v>
      </c>
      <c r="N7" s="34">
        <f t="shared" si="0"/>
        <v>12</v>
      </c>
      <c r="O7" s="93">
        <f t="shared" si="0"/>
        <v>13</v>
      </c>
      <c r="P7" s="19">
        <f t="shared" si="0"/>
        <v>14</v>
      </c>
      <c r="Q7" s="94">
        <f t="shared" si="0"/>
        <v>15</v>
      </c>
      <c r="R7" s="19">
        <f t="shared" si="0"/>
        <v>16</v>
      </c>
      <c r="S7" s="19">
        <f t="shared" si="0"/>
        <v>17</v>
      </c>
      <c r="T7" s="19">
        <f t="shared" si="0"/>
        <v>18</v>
      </c>
      <c r="U7" s="34">
        <f t="shared" si="0"/>
        <v>19</v>
      </c>
      <c r="V7" s="93">
        <f t="shared" si="0"/>
        <v>20</v>
      </c>
      <c r="W7" s="19">
        <f t="shared" si="0"/>
        <v>21</v>
      </c>
      <c r="X7" s="94">
        <f t="shared" si="0"/>
        <v>22</v>
      </c>
      <c r="Y7" s="19">
        <f t="shared" si="0"/>
        <v>23</v>
      </c>
      <c r="Z7" s="19">
        <f t="shared" si="0"/>
        <v>24</v>
      </c>
      <c r="AA7" s="19">
        <f t="shared" si="0"/>
        <v>25</v>
      </c>
      <c r="AB7" s="34">
        <f t="shared" si="0"/>
        <v>26</v>
      </c>
      <c r="AC7" s="93">
        <f t="shared" si="0"/>
        <v>27</v>
      </c>
      <c r="AD7" s="94">
        <f t="shared" si="0"/>
        <v>28</v>
      </c>
      <c r="AE7" s="42">
        <f t="shared" si="0"/>
        <v>29</v>
      </c>
      <c r="AF7" s="94">
        <f t="shared" si="0"/>
        <v>30</v>
      </c>
      <c r="AG7" s="171"/>
      <c r="AH7" s="171"/>
      <c r="AI7" s="171"/>
      <c r="AJ7" s="171"/>
      <c r="AK7" s="171"/>
      <c r="AL7" s="171"/>
      <c r="AM7" s="21">
        <f>AQ7-AN7-AO7-AP7</f>
        <v>17</v>
      </c>
      <c r="AN7" s="22">
        <v>4</v>
      </c>
      <c r="AO7" s="22">
        <v>4</v>
      </c>
      <c r="AP7" s="23">
        <v>5</v>
      </c>
      <c r="AQ7" s="24">
        <v>30</v>
      </c>
    </row>
    <row r="8" spans="1:46" s="12" customFormat="1" ht="23.35" customHeight="1" thickBot="1" x14ac:dyDescent="0.3">
      <c r="A8" s="695"/>
      <c r="B8" s="172"/>
      <c r="C8" s="366" t="s">
        <v>186</v>
      </c>
      <c r="D8" s="381" t="s">
        <v>186</v>
      </c>
      <c r="E8" s="381" t="s">
        <v>186</v>
      </c>
      <c r="F8" s="360" t="s">
        <v>186</v>
      </c>
      <c r="G8" s="380" t="s">
        <v>186</v>
      </c>
      <c r="H8" s="362" t="s">
        <v>187</v>
      </c>
      <c r="I8" s="368" t="s">
        <v>186</v>
      </c>
      <c r="J8" s="368" t="s">
        <v>186</v>
      </c>
      <c r="K8" s="368" t="s">
        <v>186</v>
      </c>
      <c r="L8" s="368" t="s">
        <v>186</v>
      </c>
      <c r="M8" s="368" t="s">
        <v>186</v>
      </c>
      <c r="N8" s="369" t="s">
        <v>186</v>
      </c>
      <c r="O8" s="362" t="s">
        <v>187</v>
      </c>
      <c r="P8" s="370" t="s">
        <v>186</v>
      </c>
      <c r="Q8" s="370" t="s">
        <v>186</v>
      </c>
      <c r="R8" s="370" t="s">
        <v>186</v>
      </c>
      <c r="S8" s="370" t="s">
        <v>186</v>
      </c>
      <c r="T8" s="370" t="s">
        <v>186</v>
      </c>
      <c r="U8" s="369" t="s">
        <v>186</v>
      </c>
      <c r="V8" s="362" t="s">
        <v>187</v>
      </c>
      <c r="W8" s="370" t="s">
        <v>186</v>
      </c>
      <c r="X8" s="370" t="s">
        <v>186</v>
      </c>
      <c r="Y8" s="370" t="s">
        <v>186</v>
      </c>
      <c r="Z8" s="370" t="s">
        <v>186</v>
      </c>
      <c r="AA8" s="370" t="s">
        <v>186</v>
      </c>
      <c r="AB8" s="369" t="s">
        <v>186</v>
      </c>
      <c r="AC8" s="362" t="s">
        <v>187</v>
      </c>
      <c r="AD8" s="370" t="s">
        <v>186</v>
      </c>
      <c r="AE8" s="362" t="s">
        <v>187</v>
      </c>
      <c r="AF8" s="370" t="s">
        <v>186</v>
      </c>
      <c r="AG8" s="171"/>
      <c r="AH8" s="171"/>
      <c r="AI8" s="171"/>
      <c r="AJ8" s="171"/>
      <c r="AK8" s="171"/>
      <c r="AL8" s="171"/>
      <c r="AM8" s="27">
        <f>COUNTIF(P8:T8,"○")+COUNTIF(P8:T8,"〇")+COUNTIF(W8:AA8,"○")+COUNTIF(AD8,"○")+COUNTIF(I8:M8,"○")+COUNTIF(W8:AA8,"〇")+COUNTIF(AD8,"〇")+COUNTIF(I8:M8,"〇")+COUNTIF(AF8,"○")+COUNTIF(AF8,"〇")</f>
        <v>17</v>
      </c>
      <c r="AN8" s="28">
        <f>COUNTIF(N8,"○")+COUNTIF(U8,"○")+COUNTIF(AB8,"○")+COUNTIF(G8,"○")+COUNTIF(N8,"〇")+COUNTIF(U8,"〇")+COUNTIF(AB8,"〇")+COUNTIF(G8,"〇")</f>
        <v>4</v>
      </c>
      <c r="AO8" s="28">
        <f>COUNTIF(C8:F8,"○")+COUNTIF(C8:F8,"〇")</f>
        <v>4</v>
      </c>
      <c r="AP8" s="29">
        <f>COUNTIF(O8,"○")+COUNTIF(V8,"○")+COUNTIF(AC8,"○")+COUNTIF(AE8,"○")+COUNTIF(H8,"○")+COUNTIF(O8,"〇")+COUNTIF(V8,"〇")+COUNTIF(AC8,"〇")+COUNTIF(AE8,"〇")+COUNTIF(H8,"〇")</f>
        <v>0</v>
      </c>
      <c r="AQ8" s="30">
        <f>SUM(AM8:AP8)</f>
        <v>25</v>
      </c>
    </row>
    <row r="9" spans="1:46" s="12" customFormat="1" ht="23.35" customHeight="1" x14ac:dyDescent="0.25">
      <c r="A9" s="694" t="s">
        <v>59</v>
      </c>
      <c r="B9" s="95"/>
      <c r="C9" s="95"/>
      <c r="D9" s="95"/>
      <c r="E9" s="31">
        <v>1</v>
      </c>
      <c r="F9" s="106">
        <f t="shared" ref="F9:AI9" si="1">E9+1</f>
        <v>2</v>
      </c>
      <c r="G9" s="96">
        <f t="shared" si="1"/>
        <v>3</v>
      </c>
      <c r="H9" s="96">
        <f t="shared" si="1"/>
        <v>4</v>
      </c>
      <c r="I9" s="42">
        <f t="shared" si="1"/>
        <v>5</v>
      </c>
      <c r="J9" s="42">
        <f t="shared" si="1"/>
        <v>6</v>
      </c>
      <c r="K9" s="31">
        <f t="shared" si="1"/>
        <v>7</v>
      </c>
      <c r="L9" s="31">
        <f t="shared" si="1"/>
        <v>8</v>
      </c>
      <c r="M9" s="19">
        <f t="shared" si="1"/>
        <v>9</v>
      </c>
      <c r="N9" s="34">
        <f t="shared" si="1"/>
        <v>10</v>
      </c>
      <c r="O9" s="93">
        <f t="shared" si="1"/>
        <v>11</v>
      </c>
      <c r="P9" s="19">
        <f t="shared" si="1"/>
        <v>12</v>
      </c>
      <c r="Q9" s="94">
        <f t="shared" si="1"/>
        <v>13</v>
      </c>
      <c r="R9" s="19">
        <f t="shared" si="1"/>
        <v>14</v>
      </c>
      <c r="S9" s="19">
        <f t="shared" si="1"/>
        <v>15</v>
      </c>
      <c r="T9" s="19">
        <f t="shared" si="1"/>
        <v>16</v>
      </c>
      <c r="U9" s="34">
        <f t="shared" si="1"/>
        <v>17</v>
      </c>
      <c r="V9" s="93">
        <f t="shared" si="1"/>
        <v>18</v>
      </c>
      <c r="W9" s="19">
        <f t="shared" si="1"/>
        <v>19</v>
      </c>
      <c r="X9" s="94">
        <f t="shared" si="1"/>
        <v>20</v>
      </c>
      <c r="Y9" s="19">
        <f t="shared" si="1"/>
        <v>21</v>
      </c>
      <c r="Z9" s="19">
        <f t="shared" si="1"/>
        <v>22</v>
      </c>
      <c r="AA9" s="19">
        <f t="shared" si="1"/>
        <v>23</v>
      </c>
      <c r="AB9" s="34">
        <f t="shared" si="1"/>
        <v>24</v>
      </c>
      <c r="AC9" s="93">
        <f t="shared" si="1"/>
        <v>25</v>
      </c>
      <c r="AD9" s="19">
        <f t="shared" si="1"/>
        <v>26</v>
      </c>
      <c r="AE9" s="94">
        <f t="shared" si="1"/>
        <v>27</v>
      </c>
      <c r="AF9" s="19">
        <f t="shared" si="1"/>
        <v>28</v>
      </c>
      <c r="AG9" s="19">
        <f t="shared" si="1"/>
        <v>29</v>
      </c>
      <c r="AH9" s="19">
        <f t="shared" si="1"/>
        <v>30</v>
      </c>
      <c r="AI9" s="34">
        <f t="shared" si="1"/>
        <v>31</v>
      </c>
      <c r="AJ9" s="171"/>
      <c r="AK9" s="171"/>
      <c r="AL9" s="171"/>
      <c r="AM9" s="69">
        <f>AQ9-AN9-AO9-AP9</f>
        <v>20</v>
      </c>
      <c r="AN9" s="70">
        <v>4</v>
      </c>
      <c r="AO9" s="71"/>
      <c r="AP9" s="72">
        <v>7</v>
      </c>
      <c r="AQ9" s="73">
        <v>31</v>
      </c>
    </row>
    <row r="10" spans="1:46" s="12" customFormat="1" ht="23.35" customHeight="1" x14ac:dyDescent="0.25">
      <c r="A10" s="695"/>
      <c r="B10" s="25"/>
      <c r="C10" s="13"/>
      <c r="D10" s="13"/>
      <c r="E10" s="370" t="s">
        <v>186</v>
      </c>
      <c r="F10" s="370" t="s">
        <v>186</v>
      </c>
      <c r="G10" s="362" t="s">
        <v>187</v>
      </c>
      <c r="H10" s="362" t="s">
        <v>187</v>
      </c>
      <c r="I10" s="362" t="s">
        <v>187</v>
      </c>
      <c r="J10" s="362" t="s">
        <v>187</v>
      </c>
      <c r="K10" s="368" t="s">
        <v>186</v>
      </c>
      <c r="L10" s="368" t="s">
        <v>186</v>
      </c>
      <c r="M10" s="368" t="s">
        <v>186</v>
      </c>
      <c r="N10" s="369" t="s">
        <v>186</v>
      </c>
      <c r="O10" s="362" t="s">
        <v>187</v>
      </c>
      <c r="P10" s="370" t="s">
        <v>186</v>
      </c>
      <c r="Q10" s="370" t="s">
        <v>186</v>
      </c>
      <c r="R10" s="370" t="s">
        <v>186</v>
      </c>
      <c r="S10" s="370" t="s">
        <v>186</v>
      </c>
      <c r="T10" s="370" t="s">
        <v>186</v>
      </c>
      <c r="U10" s="369" t="s">
        <v>186</v>
      </c>
      <c r="V10" s="362" t="s">
        <v>187</v>
      </c>
      <c r="W10" s="370" t="s">
        <v>186</v>
      </c>
      <c r="X10" s="370" t="s">
        <v>186</v>
      </c>
      <c r="Y10" s="370" t="s">
        <v>186</v>
      </c>
      <c r="Z10" s="370" t="s">
        <v>186</v>
      </c>
      <c r="AA10" s="370" t="s">
        <v>186</v>
      </c>
      <c r="AB10" s="369" t="s">
        <v>186</v>
      </c>
      <c r="AC10" s="362" t="s">
        <v>187</v>
      </c>
      <c r="AD10" s="370" t="s">
        <v>186</v>
      </c>
      <c r="AE10" s="370" t="s">
        <v>186</v>
      </c>
      <c r="AF10" s="370" t="s">
        <v>186</v>
      </c>
      <c r="AG10" s="370" t="s">
        <v>186</v>
      </c>
      <c r="AH10" s="370" t="s">
        <v>186</v>
      </c>
      <c r="AI10" s="369" t="s">
        <v>186</v>
      </c>
      <c r="AJ10" s="173"/>
      <c r="AK10" s="173"/>
      <c r="AL10" s="173"/>
      <c r="AM10" s="74">
        <f>COUNTIF(K10:M10,"○")+COUNTIF(P10:T10,"○")+COUNTIF(W10:AA10,"○")+COUNTIF(AD10:AH10,"○")+COUNTIF(E10:F10,"○")+COUNTIF(K10:M10,"〇")+COUNTIF(P10:T10,"〇")+COUNTIF(W10:AA10,"〇")+COUNTIF(AD10:AH10,"〇")+COUNTIF(E10:F10,"〇")</f>
        <v>20</v>
      </c>
      <c r="AN10" s="75">
        <f>COUNTIF(N10,"○")+COUNTIF(AI10,"○")+COUNTIF(U10,"○")+COUNTIF(N10,"〇")+COUNTIF(U10,"〇")+COUNTIF(AB10,"〇")+COUNTIF(AB10,"○")+COUNTIF(AI10,"〇")</f>
        <v>4</v>
      </c>
      <c r="AO10" s="76">
        <v>0</v>
      </c>
      <c r="AP10" s="77">
        <f>COUNTIF(G10:J10,"○")+COUNTIF(O10,"○")+COUNTIF(V10,"○")+COUNTIF(AC10,"○")+COUNTIF(G10:J10,"〇")+COUNTIF(O10,"〇")+COUNTIF(V10,"〇")+COUNTIF(AC10,"〇")</f>
        <v>0</v>
      </c>
      <c r="AQ10" s="78">
        <f>SUM(AM10:AP10)</f>
        <v>24</v>
      </c>
    </row>
    <row r="11" spans="1:46" s="12" customFormat="1" ht="23.35" customHeight="1" x14ac:dyDescent="0.25">
      <c r="A11" s="694" t="s">
        <v>25</v>
      </c>
      <c r="B11" s="14"/>
      <c r="C11" s="13"/>
      <c r="D11" s="13"/>
      <c r="E11" s="13"/>
      <c r="F11" s="13"/>
      <c r="G11" s="13"/>
      <c r="H11" s="93">
        <v>1</v>
      </c>
      <c r="I11" s="19">
        <f t="shared" ref="I11:AK11" si="2">H11+1</f>
        <v>2</v>
      </c>
      <c r="J11" s="94">
        <f t="shared" si="2"/>
        <v>3</v>
      </c>
      <c r="K11" s="19">
        <f t="shared" si="2"/>
        <v>4</v>
      </c>
      <c r="L11" s="19">
        <f t="shared" si="2"/>
        <v>5</v>
      </c>
      <c r="M11" s="19">
        <f t="shared" si="2"/>
        <v>6</v>
      </c>
      <c r="N11" s="34">
        <f t="shared" si="2"/>
        <v>7</v>
      </c>
      <c r="O11" s="93">
        <f t="shared" si="2"/>
        <v>8</v>
      </c>
      <c r="P11" s="19">
        <f t="shared" si="2"/>
        <v>9</v>
      </c>
      <c r="Q11" s="94">
        <f t="shared" si="2"/>
        <v>10</v>
      </c>
      <c r="R11" s="19">
        <f t="shared" si="2"/>
        <v>11</v>
      </c>
      <c r="S11" s="19">
        <f t="shared" si="2"/>
        <v>12</v>
      </c>
      <c r="T11" s="19">
        <f t="shared" si="2"/>
        <v>13</v>
      </c>
      <c r="U11" s="34">
        <f t="shared" si="2"/>
        <v>14</v>
      </c>
      <c r="V11" s="93">
        <f t="shared" si="2"/>
        <v>15</v>
      </c>
      <c r="W11" s="19">
        <f t="shared" si="2"/>
        <v>16</v>
      </c>
      <c r="X11" s="94">
        <f t="shared" si="2"/>
        <v>17</v>
      </c>
      <c r="Y11" s="19">
        <f t="shared" si="2"/>
        <v>18</v>
      </c>
      <c r="Z11" s="19">
        <f t="shared" si="2"/>
        <v>19</v>
      </c>
      <c r="AA11" s="19">
        <f t="shared" si="2"/>
        <v>20</v>
      </c>
      <c r="AB11" s="34">
        <f t="shared" si="2"/>
        <v>21</v>
      </c>
      <c r="AC11" s="93">
        <f t="shared" si="2"/>
        <v>22</v>
      </c>
      <c r="AD11" s="19">
        <f t="shared" si="2"/>
        <v>23</v>
      </c>
      <c r="AE11" s="94">
        <f t="shared" si="2"/>
        <v>24</v>
      </c>
      <c r="AF11" s="19">
        <f t="shared" si="2"/>
        <v>25</v>
      </c>
      <c r="AG11" s="19">
        <f t="shared" si="2"/>
        <v>26</v>
      </c>
      <c r="AH11" s="19">
        <f t="shared" si="2"/>
        <v>27</v>
      </c>
      <c r="AI11" s="34">
        <f t="shared" si="2"/>
        <v>28</v>
      </c>
      <c r="AJ11" s="93">
        <f t="shared" si="2"/>
        <v>29</v>
      </c>
      <c r="AK11" s="94">
        <f t="shared" si="2"/>
        <v>30</v>
      </c>
      <c r="AL11" s="20"/>
      <c r="AM11" s="21">
        <f>AQ11-AN11-AO11-AP11</f>
        <v>21</v>
      </c>
      <c r="AN11" s="22">
        <v>4</v>
      </c>
      <c r="AO11" s="68">
        <v>0</v>
      </c>
      <c r="AP11" s="23">
        <v>5</v>
      </c>
      <c r="AQ11" s="24">
        <v>30</v>
      </c>
    </row>
    <row r="12" spans="1:46" s="12" customFormat="1" ht="23.35" customHeight="1" thickBot="1" x14ac:dyDescent="0.3">
      <c r="A12" s="695"/>
      <c r="B12" s="25"/>
      <c r="C12" s="25"/>
      <c r="D12" s="25"/>
      <c r="E12" s="25"/>
      <c r="F12" s="25"/>
      <c r="G12" s="25"/>
      <c r="H12" s="362" t="s">
        <v>187</v>
      </c>
      <c r="I12" s="368" t="s">
        <v>186</v>
      </c>
      <c r="J12" s="368" t="s">
        <v>186</v>
      </c>
      <c r="K12" s="368" t="s">
        <v>186</v>
      </c>
      <c r="L12" s="368" t="s">
        <v>186</v>
      </c>
      <c r="M12" s="368" t="s">
        <v>186</v>
      </c>
      <c r="N12" s="369" t="s">
        <v>186</v>
      </c>
      <c r="O12" s="362" t="s">
        <v>187</v>
      </c>
      <c r="P12" s="368" t="s">
        <v>186</v>
      </c>
      <c r="Q12" s="368" t="s">
        <v>186</v>
      </c>
      <c r="R12" s="368" t="s">
        <v>186</v>
      </c>
      <c r="S12" s="368" t="s">
        <v>186</v>
      </c>
      <c r="T12" s="368" t="s">
        <v>186</v>
      </c>
      <c r="U12" s="369" t="s">
        <v>186</v>
      </c>
      <c r="V12" s="362" t="s">
        <v>187</v>
      </c>
      <c r="W12" s="368" t="s">
        <v>186</v>
      </c>
      <c r="X12" s="368" t="s">
        <v>186</v>
      </c>
      <c r="Y12" s="368" t="s">
        <v>186</v>
      </c>
      <c r="Z12" s="368" t="s">
        <v>186</v>
      </c>
      <c r="AA12" s="368" t="s">
        <v>186</v>
      </c>
      <c r="AB12" s="369" t="s">
        <v>186</v>
      </c>
      <c r="AC12" s="362" t="s">
        <v>187</v>
      </c>
      <c r="AD12" s="368" t="s">
        <v>186</v>
      </c>
      <c r="AE12" s="368" t="s">
        <v>186</v>
      </c>
      <c r="AF12" s="368" t="s">
        <v>186</v>
      </c>
      <c r="AG12" s="368" t="s">
        <v>186</v>
      </c>
      <c r="AH12" s="368" t="s">
        <v>186</v>
      </c>
      <c r="AI12" s="369" t="s">
        <v>186</v>
      </c>
      <c r="AJ12" s="362" t="s">
        <v>187</v>
      </c>
      <c r="AK12" s="385" t="s">
        <v>186</v>
      </c>
      <c r="AL12" s="33"/>
      <c r="AM12" s="27">
        <f>COUNTIF(I12:M12,"○")+COUNTIF(P12:T12,"○")+COUNTIF(W12:AA12,"○")+COUNTIF(AD12:AH12,"○")+COUNTIF(I12:M12,"〇")+COUNTIF(P12:T12,"〇")+COUNTIF(W12:AA12,"〇")+COUNTIF(AD12:AH12,"〇")+COUNTIF(AK12,"〇")+COUNTIF(AK12,"○")</f>
        <v>21</v>
      </c>
      <c r="AN12" s="28">
        <f>COUNTIF(AS12,"○")+COUNTIF(N12,"○")+COUNTIF(U12,"○")+COUNTIF(AB12,"○")+COUNTIF(AI12,"○")+COUNTIF(AS12,"〇")+COUNTIF(N12,"〇")+COUNTIF(U12,"〇")+COUNTIF(AB12,"〇")+COUNTIF(AI12,"〇")</f>
        <v>4</v>
      </c>
      <c r="AO12" s="68">
        <v>0</v>
      </c>
      <c r="AP12" s="29">
        <f>COUNTIF(H12,"○")+COUNTIF(O12,"○")+COUNTIF(V12,"○")+COUNTIF(AC12,"○")+COUNTIF(AJ12,"○")+COUNTIF(H12,"〇")+COUNTIF(O12,"〇")+COUNTIF(V12,"〇")+COUNTIF(AC12,"〇")+COUNTIF(AJ12,"〇")</f>
        <v>0</v>
      </c>
      <c r="AQ12" s="30">
        <f>SUM(AM12:AP12)</f>
        <v>25</v>
      </c>
    </row>
    <row r="13" spans="1:46" s="12" customFormat="1" ht="23.35" customHeight="1" x14ac:dyDescent="0.25">
      <c r="A13" s="694" t="s">
        <v>26</v>
      </c>
      <c r="B13" s="25"/>
      <c r="C13" s="94">
        <v>1</v>
      </c>
      <c r="D13" s="19">
        <f t="shared" ref="D13:AG13" si="3">C13+1</f>
        <v>2</v>
      </c>
      <c r="E13" s="19">
        <f t="shared" si="3"/>
        <v>3</v>
      </c>
      <c r="F13" s="19">
        <f t="shared" si="3"/>
        <v>4</v>
      </c>
      <c r="G13" s="34">
        <f t="shared" si="3"/>
        <v>5</v>
      </c>
      <c r="H13" s="93">
        <f t="shared" si="3"/>
        <v>6</v>
      </c>
      <c r="I13" s="19">
        <f t="shared" si="3"/>
        <v>7</v>
      </c>
      <c r="J13" s="94">
        <f t="shared" si="3"/>
        <v>8</v>
      </c>
      <c r="K13" s="19">
        <f t="shared" si="3"/>
        <v>9</v>
      </c>
      <c r="L13" s="19">
        <f t="shared" si="3"/>
        <v>10</v>
      </c>
      <c r="M13" s="19">
        <f t="shared" si="3"/>
        <v>11</v>
      </c>
      <c r="N13" s="34">
        <f t="shared" si="3"/>
        <v>12</v>
      </c>
      <c r="O13" s="93">
        <f t="shared" si="3"/>
        <v>13</v>
      </c>
      <c r="P13" s="94">
        <f t="shared" si="3"/>
        <v>14</v>
      </c>
      <c r="Q13" s="94">
        <f t="shared" si="3"/>
        <v>15</v>
      </c>
      <c r="R13" s="94">
        <f t="shared" si="3"/>
        <v>16</v>
      </c>
      <c r="S13" s="19">
        <f t="shared" si="3"/>
        <v>17</v>
      </c>
      <c r="T13" s="19">
        <f t="shared" si="3"/>
        <v>18</v>
      </c>
      <c r="U13" s="34">
        <f t="shared" si="3"/>
        <v>19</v>
      </c>
      <c r="V13" s="93">
        <f t="shared" si="3"/>
        <v>20</v>
      </c>
      <c r="W13" s="42">
        <f t="shared" si="3"/>
        <v>21</v>
      </c>
      <c r="X13" s="94">
        <f t="shared" si="3"/>
        <v>22</v>
      </c>
      <c r="Y13" s="35">
        <f t="shared" si="3"/>
        <v>23</v>
      </c>
      <c r="Z13" s="19">
        <f t="shared" si="3"/>
        <v>24</v>
      </c>
      <c r="AA13" s="85">
        <f t="shared" si="3"/>
        <v>25</v>
      </c>
      <c r="AB13" s="16">
        <f t="shared" si="3"/>
        <v>26</v>
      </c>
      <c r="AC13" s="99">
        <f t="shared" si="3"/>
        <v>27</v>
      </c>
      <c r="AD13" s="17">
        <f t="shared" si="3"/>
        <v>28</v>
      </c>
      <c r="AE13" s="100">
        <f t="shared" si="3"/>
        <v>29</v>
      </c>
      <c r="AF13" s="174">
        <f t="shared" si="3"/>
        <v>30</v>
      </c>
      <c r="AG13" s="18">
        <f t="shared" si="3"/>
        <v>31</v>
      </c>
      <c r="AH13" s="14"/>
      <c r="AI13" s="14"/>
      <c r="AJ13" s="14"/>
      <c r="AK13" s="14"/>
      <c r="AL13" s="14"/>
      <c r="AM13" s="69">
        <f>AQ13-AN13-AO13-AP13</f>
        <v>18</v>
      </c>
      <c r="AN13" s="70">
        <v>4</v>
      </c>
      <c r="AO13" s="70">
        <v>4</v>
      </c>
      <c r="AP13" s="72">
        <v>5</v>
      </c>
      <c r="AQ13" s="73">
        <v>31</v>
      </c>
    </row>
    <row r="14" spans="1:46" s="12" customFormat="1" ht="23.35" customHeight="1" thickBot="1" x14ac:dyDescent="0.3">
      <c r="A14" s="695"/>
      <c r="B14" s="25"/>
      <c r="C14" s="368" t="s">
        <v>186</v>
      </c>
      <c r="D14" s="368" t="s">
        <v>186</v>
      </c>
      <c r="E14" s="368" t="s">
        <v>186</v>
      </c>
      <c r="F14" s="368" t="s">
        <v>186</v>
      </c>
      <c r="G14" s="369" t="s">
        <v>186</v>
      </c>
      <c r="H14" s="362" t="s">
        <v>187</v>
      </c>
      <c r="I14" s="368" t="s">
        <v>186</v>
      </c>
      <c r="J14" s="368" t="s">
        <v>186</v>
      </c>
      <c r="K14" s="368" t="s">
        <v>186</v>
      </c>
      <c r="L14" s="368" t="s">
        <v>186</v>
      </c>
      <c r="M14" s="368" t="s">
        <v>186</v>
      </c>
      <c r="N14" s="369" t="s">
        <v>186</v>
      </c>
      <c r="O14" s="362" t="s">
        <v>187</v>
      </c>
      <c r="P14" s="368" t="s">
        <v>186</v>
      </c>
      <c r="Q14" s="368" t="s">
        <v>186</v>
      </c>
      <c r="R14" s="368" t="s">
        <v>186</v>
      </c>
      <c r="S14" s="368" t="s">
        <v>186</v>
      </c>
      <c r="T14" s="368" t="s">
        <v>186</v>
      </c>
      <c r="U14" s="369" t="s">
        <v>186</v>
      </c>
      <c r="V14" s="362" t="s">
        <v>187</v>
      </c>
      <c r="W14" s="384" t="s">
        <v>186</v>
      </c>
      <c r="X14" s="368" t="s">
        <v>186</v>
      </c>
      <c r="Y14" s="368" t="s">
        <v>186</v>
      </c>
      <c r="Z14" s="368" t="s">
        <v>186</v>
      </c>
      <c r="AA14" s="368" t="s">
        <v>186</v>
      </c>
      <c r="AB14" s="369" t="s">
        <v>186</v>
      </c>
      <c r="AC14" s="362" t="s">
        <v>187</v>
      </c>
      <c r="AD14" s="366" t="s">
        <v>186</v>
      </c>
      <c r="AE14" s="378" t="s">
        <v>186</v>
      </c>
      <c r="AF14" s="383" t="s">
        <v>186</v>
      </c>
      <c r="AG14" s="377" t="s">
        <v>186</v>
      </c>
      <c r="AH14" s="25"/>
      <c r="AI14" s="176"/>
      <c r="AJ14" s="25"/>
      <c r="AK14" s="25"/>
      <c r="AL14" s="25"/>
      <c r="AM14" s="74">
        <f>COUNTIF(C14:F14,"○")+COUNTIF(I14:M14,"○")+COUNTIF(P14:T14,"○")+COUNTIF(X14:AA14,"○")+COUNTIF(C14:F14,"〇")+COUNTIF(I14:M14,"〇")+COUNTIF(P14:T14,"〇")+COUNTIF(X14:AA14,"〇")</f>
        <v>18</v>
      </c>
      <c r="AN14" s="75">
        <f>COUNTIF(G14,"○")+COUNTIF(AB14,"○")+COUNTIF(N14,"○")+COUNTIF(U14,"○")+COUNTIF(G14,"〇")+COUNTIF(AB14,"〇")+COUNTIF(N14,"〇")+COUNTIF(U14,"〇")</f>
        <v>4</v>
      </c>
      <c r="AO14" s="75">
        <f>COUNTIF(AD14:AG14,"○")+COUNTIF(AI14:AK14,"○")+COUNTIF(AD14:AG14,"〇")+COUNTIF(AI14:AK14,"〇")</f>
        <v>4</v>
      </c>
      <c r="AP14" s="77">
        <f>COUNTIF(O14,"○")+COUNTIF(H14,"○")+COUNTIF(V14:W14,"○")+COUNTIF(AC14,"○")+COUNTIF(O14,"〇")+COUNTIF(H14,"〇")+COUNTIF(V14:W14,"〇")+COUNTIF(AC14,"〇")</f>
        <v>1</v>
      </c>
      <c r="AQ14" s="78">
        <f>SUM(AM14:AP14)</f>
        <v>27</v>
      </c>
      <c r="AS14"/>
      <c r="AT14"/>
    </row>
    <row r="15" spans="1:46" s="12" customFormat="1" ht="23.35" customHeight="1" x14ac:dyDescent="0.25">
      <c r="A15" s="694" t="s">
        <v>27</v>
      </c>
      <c r="B15" s="14"/>
      <c r="C15" s="14"/>
      <c r="D15" s="14"/>
      <c r="E15" s="37"/>
      <c r="F15" s="98">
        <v>1</v>
      </c>
      <c r="G15" s="16">
        <f t="shared" ref="G15:AJ15" si="4">F15+1</f>
        <v>2</v>
      </c>
      <c r="H15" s="99">
        <f t="shared" si="4"/>
        <v>3</v>
      </c>
      <c r="I15" s="17">
        <f t="shared" si="4"/>
        <v>4</v>
      </c>
      <c r="J15" s="100">
        <f t="shared" si="4"/>
        <v>5</v>
      </c>
      <c r="K15" s="36">
        <f t="shared" si="4"/>
        <v>6</v>
      </c>
      <c r="L15" s="36">
        <f t="shared" si="4"/>
        <v>7</v>
      </c>
      <c r="M15" s="18">
        <f t="shared" si="4"/>
        <v>8</v>
      </c>
      <c r="N15" s="16">
        <f t="shared" si="4"/>
        <v>9</v>
      </c>
      <c r="O15" s="170">
        <f t="shared" si="4"/>
        <v>10</v>
      </c>
      <c r="P15" s="102">
        <f t="shared" si="4"/>
        <v>11</v>
      </c>
      <c r="Q15" s="103">
        <f t="shared" si="4"/>
        <v>12</v>
      </c>
      <c r="R15" s="36">
        <f t="shared" si="4"/>
        <v>13</v>
      </c>
      <c r="S15" s="36">
        <f t="shared" si="4"/>
        <v>14</v>
      </c>
      <c r="T15" s="18">
        <f t="shared" si="4"/>
        <v>15</v>
      </c>
      <c r="U15" s="16">
        <f t="shared" si="4"/>
        <v>16</v>
      </c>
      <c r="V15" s="99">
        <f t="shared" si="4"/>
        <v>17</v>
      </c>
      <c r="W15" s="17">
        <f t="shared" si="4"/>
        <v>18</v>
      </c>
      <c r="X15" s="100">
        <f t="shared" si="4"/>
        <v>19</v>
      </c>
      <c r="Y15" s="36">
        <f t="shared" si="4"/>
        <v>20</v>
      </c>
      <c r="Z15" s="174">
        <f t="shared" si="4"/>
        <v>21</v>
      </c>
      <c r="AA15" s="18">
        <f t="shared" si="4"/>
        <v>22</v>
      </c>
      <c r="AB15" s="104">
        <f t="shared" si="4"/>
        <v>23</v>
      </c>
      <c r="AC15" s="105">
        <f t="shared" si="4"/>
        <v>24</v>
      </c>
      <c r="AD15" s="31">
        <f t="shared" si="4"/>
        <v>25</v>
      </c>
      <c r="AE15" s="106">
        <f t="shared" si="4"/>
        <v>26</v>
      </c>
      <c r="AF15" s="31">
        <f t="shared" si="4"/>
        <v>27</v>
      </c>
      <c r="AG15" s="31">
        <f t="shared" si="4"/>
        <v>28</v>
      </c>
      <c r="AH15" s="31">
        <f t="shared" si="4"/>
        <v>29</v>
      </c>
      <c r="AI15" s="107">
        <f t="shared" si="4"/>
        <v>30</v>
      </c>
      <c r="AJ15" s="108">
        <f t="shared" si="4"/>
        <v>31</v>
      </c>
      <c r="AK15" s="14"/>
      <c r="AL15" s="20"/>
      <c r="AM15" s="21">
        <f>AQ15-AN15-AO15-AP15</f>
        <v>5</v>
      </c>
      <c r="AN15" s="22">
        <v>5</v>
      </c>
      <c r="AO15" s="22">
        <v>15</v>
      </c>
      <c r="AP15" s="23">
        <v>6</v>
      </c>
      <c r="AQ15" s="24">
        <v>31</v>
      </c>
    </row>
    <row r="16" spans="1:46" s="12" customFormat="1" ht="23.35" customHeight="1" thickBot="1" x14ac:dyDescent="0.3">
      <c r="A16" s="695"/>
      <c r="B16" s="25"/>
      <c r="C16" s="25"/>
      <c r="D16" s="14"/>
      <c r="E16" s="37"/>
      <c r="F16" s="364" t="s">
        <v>186</v>
      </c>
      <c r="G16" s="363" t="s">
        <v>186</v>
      </c>
      <c r="H16" s="374" t="s">
        <v>187</v>
      </c>
      <c r="I16" s="366" t="s">
        <v>186</v>
      </c>
      <c r="J16" s="365" t="s">
        <v>186</v>
      </c>
      <c r="K16" s="365" t="s">
        <v>186</v>
      </c>
      <c r="L16" s="365" t="s">
        <v>186</v>
      </c>
      <c r="M16" s="364" t="s">
        <v>186</v>
      </c>
      <c r="N16" s="363" t="s">
        <v>188</v>
      </c>
      <c r="O16" s="362" t="s">
        <v>187</v>
      </c>
      <c r="P16" s="374" t="s">
        <v>186</v>
      </c>
      <c r="Q16" s="361" t="s">
        <v>186</v>
      </c>
      <c r="R16" s="382" t="s">
        <v>187</v>
      </c>
      <c r="S16" s="382" t="s">
        <v>187</v>
      </c>
      <c r="T16" s="377" t="s">
        <v>187</v>
      </c>
      <c r="U16" s="363" t="s">
        <v>188</v>
      </c>
      <c r="V16" s="362" t="s">
        <v>187</v>
      </c>
      <c r="W16" s="366" t="s">
        <v>186</v>
      </c>
      <c r="X16" s="378" t="s">
        <v>186</v>
      </c>
      <c r="Y16" s="381" t="s">
        <v>186</v>
      </c>
      <c r="Z16" s="378" t="s">
        <v>186</v>
      </c>
      <c r="AA16" s="377" t="s">
        <v>186</v>
      </c>
      <c r="AB16" s="380" t="s">
        <v>186</v>
      </c>
      <c r="AC16" s="362" t="s">
        <v>187</v>
      </c>
      <c r="AD16" s="368" t="s">
        <v>186</v>
      </c>
      <c r="AE16" s="368" t="s">
        <v>186</v>
      </c>
      <c r="AF16" s="368" t="s">
        <v>186</v>
      </c>
      <c r="AG16" s="368" t="s">
        <v>186</v>
      </c>
      <c r="AH16" s="368" t="s">
        <v>186</v>
      </c>
      <c r="AI16" s="369" t="s">
        <v>186</v>
      </c>
      <c r="AJ16" s="362" t="s">
        <v>187</v>
      </c>
      <c r="AK16" s="25"/>
      <c r="AL16" s="26"/>
      <c r="AM16" s="27">
        <f>COUNTIF(AK16,"○")+COUNTIF(AD16:AH16,"○")+COUNTIF(AK16,"〇")+COUNTIF(AD16:AH16,"〇")</f>
        <v>5</v>
      </c>
      <c r="AN16" s="28">
        <f>COUNTIF(G16,"○")+COUNTIF(U16,"○")+COUNTIF(AB16,"○")+COUNTIF(N16,"○")+COUNTIF(AI16,"○")+COUNTIF(G16,"〇")+COUNTIF(U16,"〇")+COUNTIF(AB16,"〇")+COUNTIF(N16,"〇")+COUNTIF(AI16,"〇")</f>
        <v>3</v>
      </c>
      <c r="AO16" s="28">
        <f>COUNTIF(F16,"○")+COUNTIF(I16:M16,"○")+COUNTIF(Q16:T16,"○")+COUNTIF(W16:AA16,"○")+COUNTIF(F16,"〇")+COUNTIF(I16:M16,"〇")+COUNTIF(Q16:T16,"〇")+COUNTIF(W16:AA16,"〇")</f>
        <v>12</v>
      </c>
      <c r="AP16" s="29">
        <f>COUNTIF(H16,"○")+COUNTIF(AJ16,"○")+COUNTIF(V16,"○")+COUNTIF(AC16,"○")+COUNTIF(O16:P16,"○")+COUNTIF(H16,"〇")+COUNTIF(AJ16,"〇")+COUNTIF(V16,"〇")+COUNTIF(AC16,"〇")+COUNTIF(O16:P16,"〇")</f>
        <v>1</v>
      </c>
      <c r="AQ16" s="30">
        <f>SUM(AM16:AP16)</f>
        <v>21</v>
      </c>
    </row>
    <row r="17" spans="1:44" s="12" customFormat="1" ht="23.35" customHeight="1" x14ac:dyDescent="0.25">
      <c r="A17" s="694" t="s">
        <v>28</v>
      </c>
      <c r="B17" s="106">
        <v>1</v>
      </c>
      <c r="C17" s="106">
        <f t="shared" ref="C17:AE17" si="5">B17+1</f>
        <v>2</v>
      </c>
      <c r="D17" s="106">
        <f t="shared" si="5"/>
        <v>3</v>
      </c>
      <c r="E17" s="106">
        <f t="shared" si="5"/>
        <v>4</v>
      </c>
      <c r="F17" s="106">
        <f t="shared" si="5"/>
        <v>5</v>
      </c>
      <c r="G17" s="169">
        <f t="shared" si="5"/>
        <v>6</v>
      </c>
      <c r="H17" s="108">
        <f t="shared" si="5"/>
        <v>7</v>
      </c>
      <c r="I17" s="31">
        <f t="shared" si="5"/>
        <v>8</v>
      </c>
      <c r="J17" s="106">
        <f t="shared" si="5"/>
        <v>9</v>
      </c>
      <c r="K17" s="31">
        <f t="shared" si="5"/>
        <v>10</v>
      </c>
      <c r="L17" s="31">
        <f t="shared" si="5"/>
        <v>11</v>
      </c>
      <c r="M17" s="31">
        <f t="shared" si="5"/>
        <v>12</v>
      </c>
      <c r="N17" s="107">
        <f t="shared" si="5"/>
        <v>13</v>
      </c>
      <c r="O17" s="108">
        <f t="shared" si="5"/>
        <v>14</v>
      </c>
      <c r="P17" s="42">
        <f t="shared" si="5"/>
        <v>15</v>
      </c>
      <c r="Q17" s="106">
        <f t="shared" si="5"/>
        <v>16</v>
      </c>
      <c r="R17" s="31">
        <f t="shared" si="5"/>
        <v>17</v>
      </c>
      <c r="S17" s="31">
        <f t="shared" si="5"/>
        <v>18</v>
      </c>
      <c r="T17" s="31">
        <f t="shared" si="5"/>
        <v>19</v>
      </c>
      <c r="U17" s="107">
        <f t="shared" si="5"/>
        <v>20</v>
      </c>
      <c r="V17" s="108">
        <f t="shared" si="5"/>
        <v>21</v>
      </c>
      <c r="W17" s="106">
        <f t="shared" si="5"/>
        <v>22</v>
      </c>
      <c r="X17" s="109">
        <f t="shared" si="5"/>
        <v>23</v>
      </c>
      <c r="Y17" s="106">
        <f t="shared" si="5"/>
        <v>24</v>
      </c>
      <c r="Z17" s="31">
        <f t="shared" si="5"/>
        <v>25</v>
      </c>
      <c r="AA17" s="31">
        <f t="shared" si="5"/>
        <v>26</v>
      </c>
      <c r="AB17" s="107">
        <f t="shared" si="5"/>
        <v>27</v>
      </c>
      <c r="AC17" s="93">
        <f t="shared" si="5"/>
        <v>28</v>
      </c>
      <c r="AD17" s="94">
        <f t="shared" si="5"/>
        <v>29</v>
      </c>
      <c r="AE17" s="94">
        <f t="shared" si="5"/>
        <v>30</v>
      </c>
      <c r="AF17" s="14"/>
      <c r="AG17" s="14"/>
      <c r="AH17" s="14"/>
      <c r="AI17" s="14"/>
      <c r="AJ17" s="14"/>
      <c r="AK17" s="14"/>
      <c r="AL17" s="37"/>
      <c r="AM17" s="69">
        <f>AQ17-AN17-AO17-AP17</f>
        <v>20</v>
      </c>
      <c r="AN17" s="70">
        <v>4</v>
      </c>
      <c r="AO17" s="71"/>
      <c r="AP17" s="72">
        <v>6</v>
      </c>
      <c r="AQ17" s="73">
        <v>30</v>
      </c>
      <c r="AR17" s="110"/>
    </row>
    <row r="18" spans="1:44" s="12" customFormat="1" ht="23.35" customHeight="1" x14ac:dyDescent="0.25">
      <c r="A18" s="695"/>
      <c r="B18" s="370" t="s">
        <v>186</v>
      </c>
      <c r="C18" s="368" t="s">
        <v>186</v>
      </c>
      <c r="D18" s="368" t="s">
        <v>186</v>
      </c>
      <c r="E18" s="368" t="s">
        <v>186</v>
      </c>
      <c r="F18" s="368" t="s">
        <v>186</v>
      </c>
      <c r="G18" s="369" t="s">
        <v>186</v>
      </c>
      <c r="H18" s="362" t="s">
        <v>187</v>
      </c>
      <c r="I18" s="368" t="s">
        <v>186</v>
      </c>
      <c r="J18" s="368" t="s">
        <v>186</v>
      </c>
      <c r="K18" s="368" t="s">
        <v>186</v>
      </c>
      <c r="L18" s="368" t="s">
        <v>186</v>
      </c>
      <c r="M18" s="368" t="s">
        <v>186</v>
      </c>
      <c r="N18" s="369" t="s">
        <v>186</v>
      </c>
      <c r="O18" s="362" t="s">
        <v>187</v>
      </c>
      <c r="P18" s="362" t="s">
        <v>187</v>
      </c>
      <c r="Q18" s="368" t="s">
        <v>186</v>
      </c>
      <c r="R18" s="368" t="s">
        <v>186</v>
      </c>
      <c r="S18" s="368" t="s">
        <v>186</v>
      </c>
      <c r="T18" s="368" t="s">
        <v>186</v>
      </c>
      <c r="U18" s="369" t="s">
        <v>186</v>
      </c>
      <c r="V18" s="362" t="s">
        <v>187</v>
      </c>
      <c r="W18" s="370" t="s">
        <v>186</v>
      </c>
      <c r="X18" s="362" t="s">
        <v>187</v>
      </c>
      <c r="Y18" s="368" t="s">
        <v>186</v>
      </c>
      <c r="Z18" s="368" t="s">
        <v>186</v>
      </c>
      <c r="AA18" s="368" t="s">
        <v>186</v>
      </c>
      <c r="AB18" s="369" t="s">
        <v>186</v>
      </c>
      <c r="AC18" s="362" t="s">
        <v>187</v>
      </c>
      <c r="AD18" s="368" t="s">
        <v>186</v>
      </c>
      <c r="AE18" s="368" t="s">
        <v>186</v>
      </c>
      <c r="AF18" s="14"/>
      <c r="AG18" s="14"/>
      <c r="AH18" s="14"/>
      <c r="AI18" s="14"/>
      <c r="AJ18" s="14"/>
      <c r="AK18" s="14"/>
      <c r="AL18" s="33"/>
      <c r="AM18" s="74">
        <f>COUNTIF(I18:M18,"○")+COUNTIF(Q18:T18,"○")+COUNTIF(Y18:AA18,"○")+COUNTIF(B18:F18,"○")+COUNTIF(AD18:AE18,"○")+COUNTIF(I18:M18,"〇")+COUNTIF(Q18:T18,"〇")+COUNTIF(Y18:AA18,"〇")+COUNTIF(B18:F18,"〇")+COUNTIF(AD18:AE18,"〇")+COUNTIF(W18,"〇")+COUNTIF(W18,"○")</f>
        <v>20</v>
      </c>
      <c r="AN18" s="75">
        <f>COUNTIF(N18,"○")+COUNTIF(U18,"○")+COUNTIF(AB18,"○")+COUNTIF(G18,"○")+COUNTIF(N18,"〇")+COUNTIF(U18,"〇")+COUNTIF(AB18,"〇")+COUNTIF(G18,"〇")</f>
        <v>4</v>
      </c>
      <c r="AO18" s="76">
        <v>0</v>
      </c>
      <c r="AP18" s="77">
        <f>COUNTIF(H18,"○")+COUNTIF(O18:P18,"○")+COUNTIF(V18,"○")+COUNTIF(AC18,"○")+COUNTIF(X18,"○")+COUNTIF(H18,"〇")+COUNTIF(O18:P18,"〇")+COUNTIF(V18,"〇")+COUNTIF(AC18,"〇")+COUNTIF(X18,"〇")</f>
        <v>0</v>
      </c>
      <c r="AQ18" s="78">
        <f>SUM(AM18:AP18)</f>
        <v>24</v>
      </c>
      <c r="AR18" s="110"/>
    </row>
    <row r="19" spans="1:44" s="12" customFormat="1" ht="23.35" customHeight="1" x14ac:dyDescent="0.25">
      <c r="A19" s="694" t="s">
        <v>60</v>
      </c>
      <c r="B19" s="14"/>
      <c r="C19" s="14"/>
      <c r="D19" s="19">
        <v>1</v>
      </c>
      <c r="E19" s="19">
        <f t="shared" ref="E19:AH19" si="6">D19+1</f>
        <v>2</v>
      </c>
      <c r="F19" s="19">
        <f t="shared" si="6"/>
        <v>3</v>
      </c>
      <c r="G19" s="34">
        <f t="shared" si="6"/>
        <v>4</v>
      </c>
      <c r="H19" s="93">
        <f t="shared" si="6"/>
        <v>5</v>
      </c>
      <c r="I19" s="19">
        <f t="shared" si="6"/>
        <v>6</v>
      </c>
      <c r="J19" s="94">
        <f t="shared" si="6"/>
        <v>7</v>
      </c>
      <c r="K19" s="94">
        <f t="shared" si="6"/>
        <v>8</v>
      </c>
      <c r="L19" s="19">
        <f t="shared" si="6"/>
        <v>9</v>
      </c>
      <c r="M19" s="19">
        <f t="shared" si="6"/>
        <v>10</v>
      </c>
      <c r="N19" s="34">
        <f t="shared" si="6"/>
        <v>11</v>
      </c>
      <c r="O19" s="93">
        <f t="shared" si="6"/>
        <v>12</v>
      </c>
      <c r="P19" s="42">
        <f t="shared" si="6"/>
        <v>13</v>
      </c>
      <c r="Q19" s="94">
        <f t="shared" si="6"/>
        <v>14</v>
      </c>
      <c r="R19" s="19">
        <f t="shared" si="6"/>
        <v>15</v>
      </c>
      <c r="S19" s="19">
        <f t="shared" si="6"/>
        <v>16</v>
      </c>
      <c r="T19" s="19">
        <f t="shared" si="6"/>
        <v>17</v>
      </c>
      <c r="U19" s="34">
        <f t="shared" si="6"/>
        <v>18</v>
      </c>
      <c r="V19" s="93">
        <f t="shared" si="6"/>
        <v>19</v>
      </c>
      <c r="W19" s="19">
        <f t="shared" si="6"/>
        <v>20</v>
      </c>
      <c r="X19" s="94">
        <f t="shared" si="6"/>
        <v>21</v>
      </c>
      <c r="Y19" s="19">
        <f t="shared" si="6"/>
        <v>22</v>
      </c>
      <c r="Z19" s="19">
        <f t="shared" si="6"/>
        <v>23</v>
      </c>
      <c r="AA19" s="19">
        <f t="shared" si="6"/>
        <v>24</v>
      </c>
      <c r="AB19" s="34">
        <f t="shared" si="6"/>
        <v>25</v>
      </c>
      <c r="AC19" s="93">
        <f t="shared" si="6"/>
        <v>26</v>
      </c>
      <c r="AD19" s="19">
        <f t="shared" si="6"/>
        <v>27</v>
      </c>
      <c r="AE19" s="94">
        <f t="shared" si="6"/>
        <v>28</v>
      </c>
      <c r="AF19" s="19">
        <f t="shared" si="6"/>
        <v>29</v>
      </c>
      <c r="AG19" s="19">
        <f t="shared" si="6"/>
        <v>30</v>
      </c>
      <c r="AH19" s="19">
        <f t="shared" si="6"/>
        <v>31</v>
      </c>
      <c r="AI19" s="14"/>
      <c r="AJ19" s="14"/>
      <c r="AK19" s="14"/>
      <c r="AL19" s="37"/>
      <c r="AM19" s="21">
        <f>AQ19-AN19-AO19-AP19</f>
        <v>22</v>
      </c>
      <c r="AN19" s="22">
        <v>4</v>
      </c>
      <c r="AO19" s="67"/>
      <c r="AP19" s="23">
        <v>5</v>
      </c>
      <c r="AQ19" s="24">
        <v>31</v>
      </c>
    </row>
    <row r="20" spans="1:44" s="12" customFormat="1" ht="23.35" customHeight="1" x14ac:dyDescent="0.25">
      <c r="A20" s="695"/>
      <c r="B20" s="14"/>
      <c r="C20" s="14"/>
      <c r="D20" s="368" t="s">
        <v>186</v>
      </c>
      <c r="E20" s="368" t="s">
        <v>186</v>
      </c>
      <c r="F20" s="368" t="s">
        <v>186</v>
      </c>
      <c r="G20" s="369" t="s">
        <v>186</v>
      </c>
      <c r="H20" s="362" t="s">
        <v>187</v>
      </c>
      <c r="I20" s="368" t="s">
        <v>186</v>
      </c>
      <c r="J20" s="368" t="s">
        <v>186</v>
      </c>
      <c r="K20" s="368" t="s">
        <v>186</v>
      </c>
      <c r="L20" s="368" t="s">
        <v>186</v>
      </c>
      <c r="M20" s="368" t="s">
        <v>186</v>
      </c>
      <c r="N20" s="369" t="s">
        <v>186</v>
      </c>
      <c r="O20" s="362" t="s">
        <v>187</v>
      </c>
      <c r="P20" s="362" t="s">
        <v>187</v>
      </c>
      <c r="Q20" s="368" t="s">
        <v>186</v>
      </c>
      <c r="R20" s="368" t="s">
        <v>186</v>
      </c>
      <c r="S20" s="368" t="s">
        <v>186</v>
      </c>
      <c r="T20" s="368" t="s">
        <v>186</v>
      </c>
      <c r="U20" s="369" t="s">
        <v>187</v>
      </c>
      <c r="V20" s="362" t="s">
        <v>187</v>
      </c>
      <c r="W20" s="368" t="s">
        <v>186</v>
      </c>
      <c r="X20" s="368" t="s">
        <v>186</v>
      </c>
      <c r="Y20" s="368" t="s">
        <v>186</v>
      </c>
      <c r="Z20" s="368" t="s">
        <v>186</v>
      </c>
      <c r="AA20" s="368" t="s">
        <v>186</v>
      </c>
      <c r="AB20" s="369" t="s">
        <v>186</v>
      </c>
      <c r="AC20" s="362" t="s">
        <v>187</v>
      </c>
      <c r="AD20" s="368" t="s">
        <v>186</v>
      </c>
      <c r="AE20" s="368" t="s">
        <v>186</v>
      </c>
      <c r="AF20" s="368" t="s">
        <v>186</v>
      </c>
      <c r="AG20" s="368" t="s">
        <v>186</v>
      </c>
      <c r="AH20" s="368" t="s">
        <v>186</v>
      </c>
      <c r="AI20" s="25"/>
      <c r="AJ20" s="25"/>
      <c r="AK20" s="25"/>
      <c r="AL20" s="33"/>
      <c r="AM20" s="27">
        <f>COUNTIF(I20:M20,"○")+COUNTIF(Q20:T20,"○")+COUNTIF(W20:AA20,"○")+COUNTIF(AD20:AH20,"○")+COUNTIF(D20:F20,"○")+COUNTIF(I20:M20,"〇")+COUNTIF(Q20:T20,"〇")+COUNTIF(W20:AA20,"〇")+COUNTIF(AD20:AH20,"〇")+COUNTIF(D20:F20,"〇")</f>
        <v>22</v>
      </c>
      <c r="AN20" s="28">
        <f>COUNTIF(G20,"○")+COUNTIF(N20,"○")+COUNTIF(U20,"○")+COUNTIF(AB20,"○")+COUNTIF(G20,"〇")+COUNTIF(N20,"〇")+COUNTIF(U20,"〇")+COUNTIF(AB20,"〇")</f>
        <v>3</v>
      </c>
      <c r="AO20" s="68">
        <v>0</v>
      </c>
      <c r="AP20" s="29">
        <f>COUNTIF(O20:P20,"○")+COUNTIF(V20,"○")+COUNTIF(AC20,"○")+COUNTIF(H20,"○")+COUNTIF(O20:P20,"〇")+COUNTIF(V20,"〇")+COUNTIF(AC20,"〇")+COUNTIF(H20,"〇")</f>
        <v>0</v>
      </c>
      <c r="AQ20" s="30">
        <f>SUM(AM20:AP20)</f>
        <v>25</v>
      </c>
    </row>
    <row r="21" spans="1:44" s="12" customFormat="1" ht="23.35" customHeight="1" x14ac:dyDescent="0.25">
      <c r="A21" s="694" t="s">
        <v>61</v>
      </c>
      <c r="B21" s="14"/>
      <c r="C21" s="14"/>
      <c r="D21" s="14"/>
      <c r="E21" s="14"/>
      <c r="F21" s="14"/>
      <c r="G21" s="34">
        <v>1</v>
      </c>
      <c r="H21" s="93">
        <f t="shared" ref="H21:AJ21" si="7">G21+1</f>
        <v>2</v>
      </c>
      <c r="I21" s="42">
        <f t="shared" si="7"/>
        <v>3</v>
      </c>
      <c r="J21" s="94">
        <f t="shared" si="7"/>
        <v>4</v>
      </c>
      <c r="K21" s="19">
        <f t="shared" si="7"/>
        <v>5</v>
      </c>
      <c r="L21" s="19">
        <f t="shared" si="7"/>
        <v>6</v>
      </c>
      <c r="M21" s="19">
        <f t="shared" si="7"/>
        <v>7</v>
      </c>
      <c r="N21" s="34">
        <f t="shared" si="7"/>
        <v>8</v>
      </c>
      <c r="O21" s="93">
        <f t="shared" si="7"/>
        <v>9</v>
      </c>
      <c r="P21" s="19">
        <f t="shared" si="7"/>
        <v>10</v>
      </c>
      <c r="Q21" s="94">
        <f t="shared" si="7"/>
        <v>11</v>
      </c>
      <c r="R21" s="19">
        <f t="shared" si="7"/>
        <v>12</v>
      </c>
      <c r="S21" s="19">
        <f t="shared" si="7"/>
        <v>13</v>
      </c>
      <c r="T21" s="19">
        <f t="shared" si="7"/>
        <v>14</v>
      </c>
      <c r="U21" s="34">
        <f t="shared" si="7"/>
        <v>15</v>
      </c>
      <c r="V21" s="93">
        <f t="shared" si="7"/>
        <v>16</v>
      </c>
      <c r="W21" s="19">
        <f t="shared" si="7"/>
        <v>17</v>
      </c>
      <c r="X21" s="94">
        <f t="shared" si="7"/>
        <v>18</v>
      </c>
      <c r="Y21" s="19">
        <f t="shared" si="7"/>
        <v>19</v>
      </c>
      <c r="Z21" s="19">
        <f t="shared" si="7"/>
        <v>20</v>
      </c>
      <c r="AA21" s="19">
        <f t="shared" si="7"/>
        <v>21</v>
      </c>
      <c r="AB21" s="115">
        <f t="shared" si="7"/>
        <v>22</v>
      </c>
      <c r="AC21" s="42">
        <f t="shared" si="7"/>
        <v>23</v>
      </c>
      <c r="AD21" s="42">
        <f t="shared" si="7"/>
        <v>24</v>
      </c>
      <c r="AE21" s="94">
        <f t="shared" si="7"/>
        <v>25</v>
      </c>
      <c r="AF21" s="19">
        <f t="shared" si="7"/>
        <v>26</v>
      </c>
      <c r="AG21" s="19">
        <f t="shared" si="7"/>
        <v>27</v>
      </c>
      <c r="AH21" s="19">
        <f t="shared" si="7"/>
        <v>28</v>
      </c>
      <c r="AI21" s="34">
        <f t="shared" si="7"/>
        <v>29</v>
      </c>
      <c r="AJ21" s="93">
        <f t="shared" si="7"/>
        <v>30</v>
      </c>
      <c r="AK21" s="14"/>
      <c r="AL21" s="38"/>
      <c r="AM21" s="69">
        <f>AQ21-AN21-AO21-AP21</f>
        <v>18</v>
      </c>
      <c r="AN21" s="70">
        <v>5</v>
      </c>
      <c r="AO21" s="71"/>
      <c r="AP21" s="72">
        <v>7</v>
      </c>
      <c r="AQ21" s="73">
        <v>30</v>
      </c>
    </row>
    <row r="22" spans="1:44" s="12" customFormat="1" ht="23.35" customHeight="1" thickBot="1" x14ac:dyDescent="0.3">
      <c r="A22" s="695"/>
      <c r="B22" s="25"/>
      <c r="C22" s="25"/>
      <c r="D22" s="25"/>
      <c r="E22" s="25"/>
      <c r="F22" s="25"/>
      <c r="G22" s="369" t="s">
        <v>186</v>
      </c>
      <c r="H22" s="362" t="s">
        <v>187</v>
      </c>
      <c r="I22" s="362" t="s">
        <v>187</v>
      </c>
      <c r="J22" s="368" t="s">
        <v>186</v>
      </c>
      <c r="K22" s="368" t="s">
        <v>186</v>
      </c>
      <c r="L22" s="368" t="s">
        <v>186</v>
      </c>
      <c r="M22" s="368" t="s">
        <v>186</v>
      </c>
      <c r="N22" s="369" t="s">
        <v>186</v>
      </c>
      <c r="O22" s="362" t="s">
        <v>187</v>
      </c>
      <c r="P22" s="368" t="s">
        <v>186</v>
      </c>
      <c r="Q22" s="368" t="s">
        <v>186</v>
      </c>
      <c r="R22" s="368" t="s">
        <v>186</v>
      </c>
      <c r="S22" s="368" t="s">
        <v>186</v>
      </c>
      <c r="T22" s="368" t="s">
        <v>186</v>
      </c>
      <c r="U22" s="369" t="s">
        <v>186</v>
      </c>
      <c r="V22" s="362" t="s">
        <v>187</v>
      </c>
      <c r="W22" s="368" t="s">
        <v>186</v>
      </c>
      <c r="X22" s="368" t="s">
        <v>186</v>
      </c>
      <c r="Y22" s="368" t="s">
        <v>186</v>
      </c>
      <c r="Z22" s="368" t="s">
        <v>186</v>
      </c>
      <c r="AA22" s="368" t="s">
        <v>186</v>
      </c>
      <c r="AB22" s="369" t="s">
        <v>186</v>
      </c>
      <c r="AC22" s="362" t="s">
        <v>187</v>
      </c>
      <c r="AD22" s="362" t="s">
        <v>187</v>
      </c>
      <c r="AE22" s="368" t="s">
        <v>186</v>
      </c>
      <c r="AF22" s="368" t="s">
        <v>186</v>
      </c>
      <c r="AG22" s="368" t="s">
        <v>186</v>
      </c>
      <c r="AH22" s="368" t="s">
        <v>186</v>
      </c>
      <c r="AI22" s="369" t="s">
        <v>186</v>
      </c>
      <c r="AJ22" s="362" t="s">
        <v>187</v>
      </c>
      <c r="AK22" s="32"/>
      <c r="AL22" s="111"/>
      <c r="AM22" s="74">
        <f>COUNTIF(J22:M22,"○")+COUNTIF(P22:T22,"○")+COUNTIF(AE22:AH22,"○")+COUNTIF(W22:AA22,"○")+COUNTIF(F22,"○")+COUNTIF(J22:M22,"〇")+COUNTIF(P22:T22,"〇")+COUNTIF(AE22:AH22,"〇")+COUNTIF(W22:AA22,"〇")+COUNTIF(F22,"〇")</f>
        <v>18</v>
      </c>
      <c r="AN22" s="75">
        <f>+COUNTIF(N22,"○")+COUNTIF(U22,"○")+COUNTIF(G22,"○")+COUNTIF(AB22,"○")+COUNTIF(N22,"〇")+COUNTIF(U22,"〇")+COUNTIF(G22,"〇")+COUNTIF(AI22,"〇")+COUNTIF(AB22,"〇")+COUNTIF(AI22,"○")</f>
        <v>5</v>
      </c>
      <c r="AO22" s="76">
        <v>0</v>
      </c>
      <c r="AP22" s="77">
        <f>COUNTIF(I22,"○")+COUNTIF(V22,"○")+COUNTIF(AC22:AD22,"○")+COUNTIF(O22,"○")+COUNTIF(H22,"○")+COUNTIF(AJ22,"○")+COUNTIF(I22,"〇")+COUNTIF(V22,"〇")+COUNTIF(AC22:AD22,"〇")+COUNTIF(O22,"〇")+COUNTIF(H22,"〇")+COUNTIF(AJ22,"〇")</f>
        <v>0</v>
      </c>
      <c r="AQ22" s="78">
        <f>SUM(AM22:AP22)</f>
        <v>23</v>
      </c>
    </row>
    <row r="23" spans="1:44" s="12" customFormat="1" ht="23.35" customHeight="1" x14ac:dyDescent="0.25">
      <c r="A23" s="694" t="s">
        <v>62</v>
      </c>
      <c r="B23" s="94">
        <v>1</v>
      </c>
      <c r="C23" s="94">
        <f t="shared" ref="C23:AF23" si="8">B23+1</f>
        <v>2</v>
      </c>
      <c r="D23" s="94">
        <f t="shared" si="8"/>
        <v>3</v>
      </c>
      <c r="E23" s="94">
        <f t="shared" si="8"/>
        <v>4</v>
      </c>
      <c r="F23" s="94">
        <f t="shared" si="8"/>
        <v>5</v>
      </c>
      <c r="G23" s="115">
        <f t="shared" si="8"/>
        <v>6</v>
      </c>
      <c r="H23" s="93">
        <f t="shared" si="8"/>
        <v>7</v>
      </c>
      <c r="I23" s="19">
        <f t="shared" si="8"/>
        <v>8</v>
      </c>
      <c r="J23" s="94">
        <f t="shared" si="8"/>
        <v>9</v>
      </c>
      <c r="K23" s="19">
        <f t="shared" si="8"/>
        <v>10</v>
      </c>
      <c r="L23" s="19">
        <f t="shared" si="8"/>
        <v>11</v>
      </c>
      <c r="M23" s="19">
        <f t="shared" si="8"/>
        <v>12</v>
      </c>
      <c r="N23" s="34">
        <f t="shared" si="8"/>
        <v>13</v>
      </c>
      <c r="O23" s="93">
        <f t="shared" si="8"/>
        <v>14</v>
      </c>
      <c r="P23" s="19">
        <f t="shared" si="8"/>
        <v>15</v>
      </c>
      <c r="Q23" s="94">
        <f t="shared" si="8"/>
        <v>16</v>
      </c>
      <c r="R23" s="19">
        <f t="shared" si="8"/>
        <v>17</v>
      </c>
      <c r="S23" s="19">
        <f t="shared" si="8"/>
        <v>18</v>
      </c>
      <c r="T23" s="19">
        <f t="shared" si="8"/>
        <v>19</v>
      </c>
      <c r="U23" s="34">
        <f t="shared" si="8"/>
        <v>20</v>
      </c>
      <c r="V23" s="93">
        <f t="shared" si="8"/>
        <v>21</v>
      </c>
      <c r="W23" s="19">
        <f t="shared" si="8"/>
        <v>22</v>
      </c>
      <c r="X23" s="94">
        <f t="shared" si="8"/>
        <v>23</v>
      </c>
      <c r="Y23" s="19">
        <f t="shared" si="8"/>
        <v>24</v>
      </c>
      <c r="Z23" s="35">
        <f t="shared" si="8"/>
        <v>25</v>
      </c>
      <c r="AA23" s="15">
        <f t="shared" si="8"/>
        <v>26</v>
      </c>
      <c r="AB23" s="16">
        <f t="shared" si="8"/>
        <v>27</v>
      </c>
      <c r="AC23" s="99">
        <f t="shared" si="8"/>
        <v>28</v>
      </c>
      <c r="AD23" s="17">
        <f t="shared" si="8"/>
        <v>29</v>
      </c>
      <c r="AE23" s="100">
        <f t="shared" si="8"/>
        <v>30</v>
      </c>
      <c r="AF23" s="18">
        <f t="shared" si="8"/>
        <v>31</v>
      </c>
      <c r="AG23" s="178"/>
      <c r="AH23" s="25"/>
      <c r="AI23" s="25"/>
      <c r="AJ23" s="25"/>
      <c r="AK23" s="25"/>
      <c r="AL23" s="111"/>
      <c r="AM23" s="21">
        <f>AQ23-AN23-AO23-AP23</f>
        <v>19</v>
      </c>
      <c r="AN23" s="22">
        <v>4</v>
      </c>
      <c r="AO23" s="22">
        <v>4</v>
      </c>
      <c r="AP23" s="23">
        <v>4</v>
      </c>
      <c r="AQ23" s="24">
        <v>31</v>
      </c>
    </row>
    <row r="24" spans="1:44" s="12" customFormat="1" ht="23.35" customHeight="1" thickBot="1" x14ac:dyDescent="0.3">
      <c r="A24" s="695"/>
      <c r="B24" s="370" t="s">
        <v>186</v>
      </c>
      <c r="C24" s="368" t="s">
        <v>186</v>
      </c>
      <c r="D24" s="368" t="s">
        <v>186</v>
      </c>
      <c r="E24" s="368" t="s">
        <v>186</v>
      </c>
      <c r="F24" s="368" t="s">
        <v>186</v>
      </c>
      <c r="G24" s="369" t="s">
        <v>186</v>
      </c>
      <c r="H24" s="362" t="s">
        <v>187</v>
      </c>
      <c r="I24" s="368" t="s">
        <v>186</v>
      </c>
      <c r="J24" s="368" t="s">
        <v>186</v>
      </c>
      <c r="K24" s="368" t="s">
        <v>186</v>
      </c>
      <c r="L24" s="368" t="s">
        <v>186</v>
      </c>
      <c r="M24" s="368" t="s">
        <v>186</v>
      </c>
      <c r="N24" s="369" t="s">
        <v>186</v>
      </c>
      <c r="O24" s="362" t="s">
        <v>187</v>
      </c>
      <c r="P24" s="368" t="s">
        <v>186</v>
      </c>
      <c r="Q24" s="368" t="s">
        <v>186</v>
      </c>
      <c r="R24" s="368" t="s">
        <v>186</v>
      </c>
      <c r="S24" s="368" t="s">
        <v>186</v>
      </c>
      <c r="T24" s="368" t="s">
        <v>186</v>
      </c>
      <c r="U24" s="369" t="s">
        <v>186</v>
      </c>
      <c r="V24" s="362" t="s">
        <v>187</v>
      </c>
      <c r="W24" s="368" t="s">
        <v>186</v>
      </c>
      <c r="X24" s="368" t="s">
        <v>186</v>
      </c>
      <c r="Y24" s="368" t="s">
        <v>186</v>
      </c>
      <c r="Z24" s="368" t="s">
        <v>186</v>
      </c>
      <c r="AA24" s="379" t="s">
        <v>186</v>
      </c>
      <c r="AB24" s="363" t="s">
        <v>186</v>
      </c>
      <c r="AC24" s="362" t="s">
        <v>187</v>
      </c>
      <c r="AD24" s="366" t="s">
        <v>187</v>
      </c>
      <c r="AE24" s="378" t="s">
        <v>187</v>
      </c>
      <c r="AF24" s="377" t="s">
        <v>187</v>
      </c>
      <c r="AG24" s="86"/>
      <c r="AH24" s="25"/>
      <c r="AI24" s="25"/>
      <c r="AJ24" s="25"/>
      <c r="AK24" s="25"/>
      <c r="AL24" s="111"/>
      <c r="AM24" s="27">
        <f>COUNTIF(B24:F24,"○")+COUNTIF(I24:M24,"○")+COUNTIF(P24:T24,"○")+COUNTIF(W24:Z24,"○")+COUNTIF(B24:F24,"〇")+COUNTIF(I24:M24,"〇")+COUNTIF(P24:T24,"〇")+COUNTIF(W24:Z24,"〇")</f>
        <v>19</v>
      </c>
      <c r="AN24" s="28">
        <f>COUNTIF(N24,"○")+COUNTIF(U24,"○")+COUNTIF(AB24,"○")+COUNTIF(G24,"○")+COUNTIF(N24,"〇")+COUNTIF(U24,"〇")+COUNTIF(AB24,"〇")+COUNTIF(G24,"〇")</f>
        <v>4</v>
      </c>
      <c r="AO24" s="28">
        <f>COUNTIF(AD24:AF24,"○")+COUNTIF(AA24,"○")+COUNTIF(AD24:AF24,"〇")+COUNTIF(AA24,"〇")</f>
        <v>1</v>
      </c>
      <c r="AP24" s="29">
        <f>COUNTIF(H24,"○")+COUNTIF(O24,"○")+COUNTIF(V24,"○")+COUNTIF(AC24,"○")+COUNTIF(AJ24,"○")+COUNTIF(H24,"〇")+COUNTIF(O24,"〇")+COUNTIF(V24,"〇")+COUNTIF(AC24,"〇")+COUNTIF(AJ24,"〇")</f>
        <v>0</v>
      </c>
      <c r="AQ24" s="30">
        <f>SUM(AM24:AP24)</f>
        <v>24</v>
      </c>
    </row>
    <row r="25" spans="1:44" s="12" customFormat="1" ht="23.35" customHeight="1" x14ac:dyDescent="0.25">
      <c r="A25" s="694" t="s">
        <v>29</v>
      </c>
      <c r="B25" s="13"/>
      <c r="C25" s="13"/>
      <c r="D25" s="13"/>
      <c r="E25" s="179">
        <v>1</v>
      </c>
      <c r="F25" s="15">
        <f t="shared" ref="F25:AI25" si="9">E25+1</f>
        <v>2</v>
      </c>
      <c r="G25" s="112">
        <f t="shared" si="9"/>
        <v>3</v>
      </c>
      <c r="H25" s="99">
        <f t="shared" si="9"/>
        <v>4</v>
      </c>
      <c r="I25" s="17">
        <f t="shared" si="9"/>
        <v>5</v>
      </c>
      <c r="J25" s="113">
        <f t="shared" si="9"/>
        <v>6</v>
      </c>
      <c r="K25" s="100">
        <f t="shared" si="9"/>
        <v>7</v>
      </c>
      <c r="L25" s="36">
        <f t="shared" si="9"/>
        <v>8</v>
      </c>
      <c r="M25" s="18">
        <f t="shared" si="9"/>
        <v>9</v>
      </c>
      <c r="N25" s="112">
        <f t="shared" si="9"/>
        <v>10</v>
      </c>
      <c r="O25" s="93">
        <f t="shared" si="9"/>
        <v>11</v>
      </c>
      <c r="P25" s="101">
        <f t="shared" si="9"/>
        <v>12</v>
      </c>
      <c r="Q25" s="7">
        <f t="shared" si="9"/>
        <v>13</v>
      </c>
      <c r="R25" s="98">
        <f t="shared" si="9"/>
        <v>14</v>
      </c>
      <c r="S25" s="85">
        <f t="shared" si="9"/>
        <v>15</v>
      </c>
      <c r="T25" s="19">
        <f t="shared" si="9"/>
        <v>16</v>
      </c>
      <c r="U25" s="34">
        <f t="shared" si="9"/>
        <v>17</v>
      </c>
      <c r="V25" s="93">
        <f t="shared" si="9"/>
        <v>18</v>
      </c>
      <c r="W25" s="19">
        <f t="shared" si="9"/>
        <v>19</v>
      </c>
      <c r="X25" s="94">
        <f t="shared" si="9"/>
        <v>20</v>
      </c>
      <c r="Y25" s="19">
        <f t="shared" si="9"/>
        <v>21</v>
      </c>
      <c r="Z25" s="19">
        <f t="shared" si="9"/>
        <v>22</v>
      </c>
      <c r="AA25" s="31">
        <f t="shared" si="9"/>
        <v>23</v>
      </c>
      <c r="AB25" s="34">
        <f t="shared" si="9"/>
        <v>24</v>
      </c>
      <c r="AC25" s="93">
        <f t="shared" si="9"/>
        <v>25</v>
      </c>
      <c r="AD25" s="31">
        <f t="shared" si="9"/>
        <v>26</v>
      </c>
      <c r="AE25" s="106">
        <f t="shared" si="9"/>
        <v>27</v>
      </c>
      <c r="AF25" s="31">
        <f t="shared" si="9"/>
        <v>28</v>
      </c>
      <c r="AG25" s="31">
        <f t="shared" si="9"/>
        <v>29</v>
      </c>
      <c r="AH25" s="19">
        <f t="shared" si="9"/>
        <v>30</v>
      </c>
      <c r="AI25" s="34">
        <f t="shared" si="9"/>
        <v>31</v>
      </c>
      <c r="AJ25" s="14"/>
      <c r="AK25" s="14"/>
      <c r="AL25" s="37"/>
      <c r="AM25" s="69">
        <f>AQ25-AN25-AO25-AP25</f>
        <v>12</v>
      </c>
      <c r="AN25" s="70">
        <v>5</v>
      </c>
      <c r="AO25" s="70">
        <v>8</v>
      </c>
      <c r="AP25" s="72">
        <v>6</v>
      </c>
      <c r="AQ25" s="73">
        <v>31</v>
      </c>
    </row>
    <row r="26" spans="1:44" s="12" customFormat="1" ht="23.35" customHeight="1" thickBot="1" x14ac:dyDescent="0.3">
      <c r="A26" s="695"/>
      <c r="B26" s="25"/>
      <c r="C26" s="13"/>
      <c r="D26" s="13"/>
      <c r="E26" s="374" t="s">
        <v>187</v>
      </c>
      <c r="F26" s="376" t="s">
        <v>187</v>
      </c>
      <c r="G26" s="375" t="s">
        <v>187</v>
      </c>
      <c r="H26" s="374" t="s">
        <v>187</v>
      </c>
      <c r="I26" s="366" t="s">
        <v>186</v>
      </c>
      <c r="J26" s="365" t="s">
        <v>186</v>
      </c>
      <c r="K26" s="365" t="s">
        <v>186</v>
      </c>
      <c r="L26" s="365" t="s">
        <v>186</v>
      </c>
      <c r="M26" s="364" t="s">
        <v>186</v>
      </c>
      <c r="N26" s="363" t="s">
        <v>186</v>
      </c>
      <c r="O26" s="362" t="s">
        <v>187</v>
      </c>
      <c r="P26" s="362" t="s">
        <v>187</v>
      </c>
      <c r="Q26" s="366" t="s">
        <v>186</v>
      </c>
      <c r="R26" s="373" t="s">
        <v>186</v>
      </c>
      <c r="S26" s="372" t="s">
        <v>186</v>
      </c>
      <c r="T26" s="371" t="s">
        <v>186</v>
      </c>
      <c r="U26" s="369" t="s">
        <v>186</v>
      </c>
      <c r="V26" s="362" t="s">
        <v>187</v>
      </c>
      <c r="W26" s="368" t="s">
        <v>186</v>
      </c>
      <c r="X26" s="368" t="s">
        <v>186</v>
      </c>
      <c r="Y26" s="368" t="s">
        <v>186</v>
      </c>
      <c r="Z26" s="368" t="s">
        <v>186</v>
      </c>
      <c r="AA26" s="368" t="s">
        <v>186</v>
      </c>
      <c r="AB26" s="369" t="s">
        <v>186</v>
      </c>
      <c r="AC26" s="362" t="s">
        <v>187</v>
      </c>
      <c r="AD26" s="368" t="s">
        <v>186</v>
      </c>
      <c r="AE26" s="368" t="s">
        <v>186</v>
      </c>
      <c r="AF26" s="368" t="s">
        <v>186</v>
      </c>
      <c r="AG26" s="368" t="s">
        <v>186</v>
      </c>
      <c r="AH26" s="368" t="s">
        <v>186</v>
      </c>
      <c r="AI26" s="369" t="s">
        <v>186</v>
      </c>
      <c r="AJ26" s="25"/>
      <c r="AK26" s="25"/>
      <c r="AL26" s="25"/>
      <c r="AM26" s="74">
        <f>COUNTIF(S26:T26,"○")+COUNTIF(W26:AA26,"○")+COUNTIF(AD26:AH26,"○")+COUNTIF(S26:T26,"〇")+COUNTIF(W26:AA26,"〇")+COUNTIF(AD26:AH26,"〇")</f>
        <v>12</v>
      </c>
      <c r="AN26" s="75">
        <f>COUNTIF(G26,"○")+COUNTIF(N26,"○")+COUNTIF(U26,"○")+COUNTIF(AB26,"○")+COUNTIF(G26,"〇")+COUNTIF(N26,"〇")+COUNTIF(U26,"〇")+COUNTIF(AB26,"〇")+COUNTIF(AI26,"○")+COUNTIF(AI26,"〇")</f>
        <v>4</v>
      </c>
      <c r="AO26" s="75">
        <f>COUNTIF(F26,"○")+COUNTIF(I26:M26,"○")+COUNTIF(Q26:R26,"○")+COUNTIF(F26,"〇")+COUNTIF(I26:M26,"〇")+COUNTIF(Q26:R26,"〇")</f>
        <v>7</v>
      </c>
      <c r="AP26" s="77">
        <f>COUNTIF(O26:P26,"○")+COUNTIF(V26,"○")+COUNTIF(AC26,"○")+COUNTIF(H26,"○")+COUNTIF(E26,"○")+COUNTIF(O26:P26,"〇")+COUNTIF(V26,"〇")+COUNTIF(AC26,"〇")+COUNTIF(H26,"〇")+COUNTIF(E26,"〇")</f>
        <v>0</v>
      </c>
      <c r="AQ26" s="78">
        <f>SUM(AM26:AP26)</f>
        <v>23</v>
      </c>
    </row>
    <row r="27" spans="1:44" s="12" customFormat="1" ht="23.35" customHeight="1" x14ac:dyDescent="0.25">
      <c r="A27" s="694" t="s">
        <v>30</v>
      </c>
      <c r="B27" s="14"/>
      <c r="C27" s="13"/>
      <c r="D27" s="13"/>
      <c r="E27" s="95"/>
      <c r="F27" s="95"/>
      <c r="G27" s="95"/>
      <c r="H27" s="108">
        <v>1</v>
      </c>
      <c r="I27" s="31">
        <f t="shared" ref="I27:AI27" si="10">H27+1</f>
        <v>2</v>
      </c>
      <c r="J27" s="106">
        <f t="shared" si="10"/>
        <v>3</v>
      </c>
      <c r="K27" s="31">
        <f t="shared" si="10"/>
        <v>4</v>
      </c>
      <c r="L27" s="31">
        <f t="shared" si="10"/>
        <v>5</v>
      </c>
      <c r="M27" s="31">
        <f t="shared" si="10"/>
        <v>6</v>
      </c>
      <c r="N27" s="107">
        <f t="shared" si="10"/>
        <v>7</v>
      </c>
      <c r="O27" s="108">
        <f t="shared" si="10"/>
        <v>8</v>
      </c>
      <c r="P27" s="19">
        <f t="shared" si="10"/>
        <v>9</v>
      </c>
      <c r="Q27" s="106">
        <f t="shared" si="10"/>
        <v>10</v>
      </c>
      <c r="R27" s="109">
        <f t="shared" si="10"/>
        <v>11</v>
      </c>
      <c r="S27" s="19">
        <f t="shared" si="10"/>
        <v>12</v>
      </c>
      <c r="T27" s="19">
        <f t="shared" si="10"/>
        <v>13</v>
      </c>
      <c r="U27" s="34">
        <f t="shared" si="10"/>
        <v>14</v>
      </c>
      <c r="V27" s="93">
        <f t="shared" si="10"/>
        <v>15</v>
      </c>
      <c r="W27" s="19">
        <f t="shared" si="10"/>
        <v>16</v>
      </c>
      <c r="X27" s="94">
        <f t="shared" si="10"/>
        <v>17</v>
      </c>
      <c r="Y27" s="19">
        <f t="shared" si="10"/>
        <v>18</v>
      </c>
      <c r="Z27" s="19">
        <f t="shared" si="10"/>
        <v>19</v>
      </c>
      <c r="AA27" s="19">
        <f t="shared" si="10"/>
        <v>20</v>
      </c>
      <c r="AB27" s="34">
        <f t="shared" si="10"/>
        <v>21</v>
      </c>
      <c r="AC27" s="93">
        <f t="shared" si="10"/>
        <v>22</v>
      </c>
      <c r="AD27" s="42">
        <f t="shared" si="10"/>
        <v>23</v>
      </c>
      <c r="AE27" s="94">
        <f t="shared" si="10"/>
        <v>24</v>
      </c>
      <c r="AF27" s="19">
        <f t="shared" si="10"/>
        <v>25</v>
      </c>
      <c r="AG27" s="19">
        <f t="shared" si="10"/>
        <v>26</v>
      </c>
      <c r="AH27" s="19">
        <f t="shared" si="10"/>
        <v>27</v>
      </c>
      <c r="AI27" s="34">
        <f t="shared" si="10"/>
        <v>28</v>
      </c>
      <c r="AJ27" s="14"/>
      <c r="AK27" s="14"/>
      <c r="AL27" s="20"/>
      <c r="AM27" s="21">
        <f>AQ27-AN27-AO27-AP27</f>
        <v>18</v>
      </c>
      <c r="AN27" s="22">
        <v>4</v>
      </c>
      <c r="AO27" s="67"/>
      <c r="AP27" s="23">
        <v>6</v>
      </c>
      <c r="AQ27" s="24">
        <v>28</v>
      </c>
    </row>
    <row r="28" spans="1:44" s="12" customFormat="1" ht="23.35" customHeight="1" thickBot="1" x14ac:dyDescent="0.3">
      <c r="A28" s="695"/>
      <c r="B28" s="25"/>
      <c r="C28" s="25"/>
      <c r="D28" s="25"/>
      <c r="E28" s="25"/>
      <c r="F28" s="25"/>
      <c r="G28" s="25"/>
      <c r="H28" s="362" t="s">
        <v>187</v>
      </c>
      <c r="I28" s="368" t="s">
        <v>186</v>
      </c>
      <c r="J28" s="368" t="s">
        <v>186</v>
      </c>
      <c r="K28" s="368" t="s">
        <v>186</v>
      </c>
      <c r="L28" s="368" t="s">
        <v>186</v>
      </c>
      <c r="M28" s="368" t="s">
        <v>186</v>
      </c>
      <c r="N28" s="369" t="s">
        <v>186</v>
      </c>
      <c r="O28" s="362" t="s">
        <v>187</v>
      </c>
      <c r="P28" s="370" t="s">
        <v>186</v>
      </c>
      <c r="Q28" s="370" t="s">
        <v>186</v>
      </c>
      <c r="R28" s="362" t="s">
        <v>187</v>
      </c>
      <c r="S28" s="368" t="s">
        <v>186</v>
      </c>
      <c r="T28" s="368" t="s">
        <v>186</v>
      </c>
      <c r="U28" s="369" t="s">
        <v>186</v>
      </c>
      <c r="V28" s="362" t="s">
        <v>187</v>
      </c>
      <c r="W28" s="368" t="s">
        <v>186</v>
      </c>
      <c r="X28" s="368" t="s">
        <v>186</v>
      </c>
      <c r="Y28" s="368" t="s">
        <v>186</v>
      </c>
      <c r="Z28" s="368" t="s">
        <v>186</v>
      </c>
      <c r="AA28" s="368" t="s">
        <v>186</v>
      </c>
      <c r="AB28" s="369" t="s">
        <v>186</v>
      </c>
      <c r="AC28" s="362" t="s">
        <v>187</v>
      </c>
      <c r="AD28" s="362" t="s">
        <v>187</v>
      </c>
      <c r="AE28" s="368" t="s">
        <v>186</v>
      </c>
      <c r="AF28" s="368" t="s">
        <v>186</v>
      </c>
      <c r="AG28" s="368" t="s">
        <v>186</v>
      </c>
      <c r="AH28" s="368" t="s">
        <v>186</v>
      </c>
      <c r="AI28" s="369" t="s">
        <v>186</v>
      </c>
      <c r="AJ28" s="32"/>
      <c r="AK28" s="32"/>
      <c r="AL28" s="114"/>
      <c r="AM28" s="39">
        <f>COUNTIF(AE28:AH28,"○")+COUNTIF(S28:T28,"○")+COUNTIF(P28:Q28,"○")+COUNTIF(I28:M28,"○")+COUNTIF(W28:AA28,"○")+COUNTIF(AE28:AH28,"〇")+COUNTIF(S28:T28,"〇")+COUNTIF(P28:Q28,"〇")+COUNTIF(I28:M28,"〇")+COUNTIF(W28:AA28,"〇")</f>
        <v>18</v>
      </c>
      <c r="AN28" s="40">
        <f>COUNTIF(AI28,"○")+COUNTIF(U28,"○")+COUNTIF(AB28,"○")+COUNTIF(N28,"○")+COUNTIF(AI28,"〇")+COUNTIF(U28,"〇")+COUNTIF(AB28,"〇")+COUNTIF(N28,"〇")</f>
        <v>4</v>
      </c>
      <c r="AO28" s="68">
        <v>0</v>
      </c>
      <c r="AP28" s="29">
        <f>COUNTIF(H28,"○")+COUNTIF(O28,"○")+COUNTIF(V28,"○")+COUNTIF(AC28:AD28,"○")+COUNTIF(R28,"○")+COUNTIF(H28,"〇")+COUNTIF(O28,"〇")+COUNTIF(V28,"〇")+COUNTIF(AC28:AD28,"〇")+COUNTIF(R28,"〇")</f>
        <v>0</v>
      </c>
      <c r="AQ28" s="41">
        <f>SUM(AM28:AP28)</f>
        <v>22</v>
      </c>
    </row>
    <row r="29" spans="1:44" s="12" customFormat="1" ht="23.35" customHeight="1" x14ac:dyDescent="0.25">
      <c r="A29" s="703" t="s">
        <v>31</v>
      </c>
      <c r="B29" s="14"/>
      <c r="C29" s="13"/>
      <c r="D29" s="13"/>
      <c r="E29" s="13"/>
      <c r="F29" s="13"/>
      <c r="G29" s="25"/>
      <c r="H29" s="93">
        <v>1</v>
      </c>
      <c r="I29" s="19">
        <f t="shared" ref="I29:AL29" si="11">H29+1</f>
        <v>2</v>
      </c>
      <c r="J29" s="94">
        <f t="shared" si="11"/>
        <v>3</v>
      </c>
      <c r="K29" s="19">
        <f t="shared" si="11"/>
        <v>4</v>
      </c>
      <c r="L29" s="19">
        <f t="shared" si="11"/>
        <v>5</v>
      </c>
      <c r="M29" s="19">
        <f t="shared" si="11"/>
        <v>6</v>
      </c>
      <c r="N29" s="34">
        <f t="shared" si="11"/>
        <v>7</v>
      </c>
      <c r="O29" s="93">
        <f t="shared" si="11"/>
        <v>8</v>
      </c>
      <c r="P29" s="19">
        <f t="shared" si="11"/>
        <v>9</v>
      </c>
      <c r="Q29" s="94">
        <f t="shared" si="11"/>
        <v>10</v>
      </c>
      <c r="R29" s="19">
        <f t="shared" si="11"/>
        <v>11</v>
      </c>
      <c r="S29" s="19">
        <f t="shared" si="11"/>
        <v>12</v>
      </c>
      <c r="T29" s="19">
        <f t="shared" si="11"/>
        <v>13</v>
      </c>
      <c r="U29" s="34">
        <f t="shared" si="11"/>
        <v>14</v>
      </c>
      <c r="V29" s="93">
        <f t="shared" si="11"/>
        <v>15</v>
      </c>
      <c r="W29" s="19">
        <f t="shared" si="11"/>
        <v>16</v>
      </c>
      <c r="X29" s="94">
        <f t="shared" si="11"/>
        <v>17</v>
      </c>
      <c r="Y29" s="19">
        <f t="shared" si="11"/>
        <v>18</v>
      </c>
      <c r="Z29" s="94">
        <f t="shared" si="11"/>
        <v>19</v>
      </c>
      <c r="AA29" s="42">
        <f t="shared" si="11"/>
        <v>20</v>
      </c>
      <c r="AB29" s="34">
        <f t="shared" si="11"/>
        <v>21</v>
      </c>
      <c r="AC29" s="93">
        <f t="shared" si="11"/>
        <v>22</v>
      </c>
      <c r="AD29" s="19">
        <f t="shared" si="11"/>
        <v>23</v>
      </c>
      <c r="AE29" s="181">
        <f t="shared" si="11"/>
        <v>24</v>
      </c>
      <c r="AF29" s="17">
        <f t="shared" si="11"/>
        <v>25</v>
      </c>
      <c r="AG29" s="36">
        <f t="shared" si="11"/>
        <v>26</v>
      </c>
      <c r="AH29" s="18">
        <f t="shared" si="11"/>
        <v>27</v>
      </c>
      <c r="AI29" s="16">
        <f t="shared" si="11"/>
        <v>28</v>
      </c>
      <c r="AJ29" s="99">
        <f t="shared" si="11"/>
        <v>29</v>
      </c>
      <c r="AK29" s="97">
        <f t="shared" si="11"/>
        <v>30</v>
      </c>
      <c r="AL29" s="18">
        <f t="shared" si="11"/>
        <v>31</v>
      </c>
      <c r="AM29" s="69">
        <f>AQ29-AN29-AO29-AP29</f>
        <v>16</v>
      </c>
      <c r="AN29" s="70">
        <v>4</v>
      </c>
      <c r="AO29" s="70">
        <v>5</v>
      </c>
      <c r="AP29" s="72">
        <v>6</v>
      </c>
      <c r="AQ29" s="79">
        <v>31</v>
      </c>
    </row>
    <row r="30" spans="1:44" s="12" customFormat="1" ht="23.35" customHeight="1" thickBot="1" x14ac:dyDescent="0.3">
      <c r="A30" s="703"/>
      <c r="B30" s="25"/>
      <c r="C30" s="25"/>
      <c r="D30" s="25"/>
      <c r="E30" s="25"/>
      <c r="F30" s="25"/>
      <c r="G30" s="25"/>
      <c r="H30" s="362" t="s">
        <v>187</v>
      </c>
      <c r="I30" s="368" t="s">
        <v>186</v>
      </c>
      <c r="J30" s="368" t="s">
        <v>186</v>
      </c>
      <c r="K30" s="368" t="s">
        <v>186</v>
      </c>
      <c r="L30" s="368" t="s">
        <v>186</v>
      </c>
      <c r="M30" s="368" t="s">
        <v>186</v>
      </c>
      <c r="N30" s="369" t="s">
        <v>186</v>
      </c>
      <c r="O30" s="362" t="s">
        <v>187</v>
      </c>
      <c r="P30" s="368" t="s">
        <v>186</v>
      </c>
      <c r="Q30" s="368" t="s">
        <v>186</v>
      </c>
      <c r="R30" s="368" t="s">
        <v>186</v>
      </c>
      <c r="S30" s="368" t="s">
        <v>186</v>
      </c>
      <c r="T30" s="368" t="s">
        <v>186</v>
      </c>
      <c r="U30" s="369" t="s">
        <v>186</v>
      </c>
      <c r="V30" s="362" t="s">
        <v>187</v>
      </c>
      <c r="W30" s="368" t="s">
        <v>186</v>
      </c>
      <c r="X30" s="368" t="s">
        <v>186</v>
      </c>
      <c r="Y30" s="368" t="s">
        <v>186</v>
      </c>
      <c r="Z30" s="368" t="s">
        <v>186</v>
      </c>
      <c r="AA30" s="362" t="s">
        <v>187</v>
      </c>
      <c r="AB30" s="369" t="s">
        <v>186</v>
      </c>
      <c r="AC30" s="362" t="s">
        <v>187</v>
      </c>
      <c r="AD30" s="368" t="s">
        <v>186</v>
      </c>
      <c r="AE30" s="367" t="s">
        <v>186</v>
      </c>
      <c r="AF30" s="366" t="s">
        <v>186</v>
      </c>
      <c r="AG30" s="365" t="s">
        <v>186</v>
      </c>
      <c r="AH30" s="364" t="s">
        <v>186</v>
      </c>
      <c r="AI30" s="363" t="s">
        <v>186</v>
      </c>
      <c r="AJ30" s="362" t="s">
        <v>187</v>
      </c>
      <c r="AK30" s="361" t="s">
        <v>186</v>
      </c>
      <c r="AL30" s="360" t="s">
        <v>186</v>
      </c>
      <c r="AM30" s="74">
        <f>COUNTIF(AD30:AE30,"○")+COUNTIF(I30:M30,"○")+COUNTIF(P30:T30,"○")+COUNTIF(D30,"○")+COUNTIF(W30:Z30,"○")+COUNTIF(AD30:AE30,"〇")+COUNTIF(I30:M30,"〇")+COUNTIF(P30:T30,"〇")+COUNTIF(D30,"〇")+COUNTIF(W30:Z30,"〇")</f>
        <v>16</v>
      </c>
      <c r="AN30" s="75">
        <f>COUNTIF(G30,"○")+COUNTIF(N30,"○")+COUNTIF(AB30,"○")+COUNTIF(U30,"○")+COUNTIF(AI30,"○")+COUNTIF(G30,"〇")+COUNTIF(N30,"〇")+COUNTIF(AB30,"〇")+COUNTIF(U30,"〇")+COUNTIF(AI30,"〇")</f>
        <v>4</v>
      </c>
      <c r="AO30" s="75">
        <f>COUNTIF(AF30:AH30,"○")+COUNTIF(AK30:AL30,"○")+COUNTIF(AF30:AH30,"〇")+COUNTIF(AK30:AL30,"〇")</f>
        <v>5</v>
      </c>
      <c r="AP30" s="77">
        <f>COUNTIF(H30,"○")+COUNTIF(O30,"○")+COUNTIF(V30,"○")+COUNTIF(AC30,"○")+COUNTIF(AA30,"○")+COUNTIF(AJ30,"○")+COUNTIF(H30,"〇")+COUNTIF(O30,"〇")+COUNTIF(V30,"〇")+COUNTIF(AC30,"〇")+COUNTIF(AA30,"〇")+COUNTIF(AJ30,"〇")</f>
        <v>0</v>
      </c>
      <c r="AQ30" s="80">
        <f>SUM(AM30:AP30)</f>
        <v>25</v>
      </c>
    </row>
    <row r="31" spans="1:44" ht="19.5" thickBot="1" x14ac:dyDescent="0.3">
      <c r="C31" s="43"/>
      <c r="D31" s="43"/>
      <c r="E31" s="4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183"/>
      <c r="AF31" s="43"/>
      <c r="AG31" s="43"/>
      <c r="AH31" s="43"/>
      <c r="AI31" s="43"/>
      <c r="AJ31" s="43"/>
      <c r="AK31" s="43"/>
      <c r="AL31" s="43"/>
      <c r="AM31" s="44">
        <f t="shared" ref="AM31:AQ32" si="12">SUM(AM7,AM9,AM11,AM13,AM15,AM17,AM19,AM21,AM23,AM25,AM27,AM29)</f>
        <v>206</v>
      </c>
      <c r="AN31" s="45">
        <f t="shared" si="12"/>
        <v>51</v>
      </c>
      <c r="AO31" s="184">
        <f t="shared" si="12"/>
        <v>40</v>
      </c>
      <c r="AP31" s="45">
        <f t="shared" si="12"/>
        <v>68</v>
      </c>
      <c r="AQ31" s="46">
        <f t="shared" si="12"/>
        <v>365</v>
      </c>
    </row>
    <row r="32" spans="1:44" ht="21.75" customHeight="1" thickTop="1" thickBot="1" x14ac:dyDescent="0.3">
      <c r="B32" s="47"/>
      <c r="C32" s="48" t="s">
        <v>63</v>
      </c>
      <c r="D32" s="43"/>
      <c r="E32" s="43"/>
      <c r="G32" s="49"/>
      <c r="H32" s="48" t="s">
        <v>100</v>
      </c>
      <c r="I32" s="43"/>
      <c r="L32" s="185"/>
      <c r="M32" s="48" t="s">
        <v>101</v>
      </c>
      <c r="P32" s="43"/>
      <c r="R32" s="87" t="s">
        <v>107</v>
      </c>
      <c r="S32" s="116"/>
      <c r="T32" s="116"/>
      <c r="U32" s="116"/>
      <c r="V32" s="116"/>
      <c r="W32" s="117"/>
      <c r="X32" s="117"/>
      <c r="Y32" s="117"/>
      <c r="Z32" s="117"/>
      <c r="AA32" s="117"/>
      <c r="AB32" s="117"/>
      <c r="AC32" s="117"/>
      <c r="AD32" s="117"/>
      <c r="AE32" s="117"/>
      <c r="AF32" s="117"/>
      <c r="AG32" s="117"/>
      <c r="AH32" s="117"/>
      <c r="AI32" s="117"/>
      <c r="AJ32" s="118"/>
      <c r="AK32" s="119"/>
      <c r="AM32" s="50">
        <f t="shared" si="12"/>
        <v>206</v>
      </c>
      <c r="AN32" s="51">
        <f t="shared" si="12"/>
        <v>47</v>
      </c>
      <c r="AO32" s="51">
        <f t="shared" si="12"/>
        <v>33</v>
      </c>
      <c r="AP32" s="52">
        <f t="shared" si="12"/>
        <v>2</v>
      </c>
      <c r="AQ32" s="53">
        <f t="shared" si="12"/>
        <v>288</v>
      </c>
    </row>
    <row r="33" spans="1:43" ht="16.149999999999999" customHeight="1" thickBot="1" x14ac:dyDescent="0.3">
      <c r="R33" s="704" t="s">
        <v>175</v>
      </c>
      <c r="S33" s="705"/>
      <c r="T33" s="705"/>
      <c r="U33" s="705"/>
      <c r="V33" s="705"/>
      <c r="W33" s="705"/>
      <c r="X33" s="705"/>
      <c r="Y33" s="705"/>
      <c r="Z33" s="705"/>
      <c r="AA33" s="705"/>
      <c r="AB33" s="705"/>
      <c r="AC33" s="705"/>
      <c r="AD33" s="705"/>
      <c r="AE33" s="705"/>
      <c r="AF33" s="705"/>
      <c r="AG33" s="705"/>
      <c r="AH33" s="705"/>
      <c r="AI33" s="705"/>
      <c r="AJ33" s="706"/>
      <c r="AM33" s="54"/>
    </row>
    <row r="34" spans="1:43" customFormat="1" ht="21.75" customHeight="1" x14ac:dyDescent="0.55000000000000004">
      <c r="A34" s="55" t="s">
        <v>64</v>
      </c>
      <c r="B34" s="55"/>
      <c r="C34" s="43"/>
      <c r="D34" s="43"/>
      <c r="E34" s="43"/>
      <c r="F34" s="56"/>
      <c r="G34" s="56"/>
      <c r="H34" s="56"/>
      <c r="I34" s="56"/>
      <c r="J34" s="56"/>
      <c r="K34" s="56"/>
      <c r="L34" s="56"/>
      <c r="M34" s="56"/>
      <c r="N34" s="88"/>
      <c r="O34" s="88"/>
      <c r="P34" s="88"/>
      <c r="Q34" s="56"/>
      <c r="R34" s="87" t="s">
        <v>102</v>
      </c>
      <c r="S34" s="120"/>
      <c r="T34" s="116"/>
      <c r="U34" s="120"/>
      <c r="V34" s="120"/>
      <c r="W34" s="120"/>
      <c r="X34" s="120"/>
      <c r="Y34" s="120"/>
      <c r="Z34" s="120"/>
      <c r="AA34" s="116"/>
      <c r="AB34" s="120"/>
      <c r="AC34" s="120"/>
      <c r="AD34" s="120"/>
      <c r="AE34" s="120"/>
      <c r="AF34" s="120"/>
      <c r="AG34" s="116"/>
      <c r="AH34" s="120"/>
      <c r="AI34" s="120"/>
      <c r="AJ34" s="121"/>
      <c r="AK34" s="88"/>
      <c r="AL34" s="88"/>
      <c r="AM34" s="693" t="s">
        <v>141</v>
      </c>
      <c r="AN34" s="693"/>
      <c r="AO34" s="693"/>
      <c r="AP34" s="693"/>
      <c r="AQ34" s="693"/>
    </row>
    <row r="35" spans="1:43" customFormat="1" ht="18.75" customHeight="1" thickBot="1" x14ac:dyDescent="0.3">
      <c r="A35" s="57" t="s">
        <v>163</v>
      </c>
      <c r="B35" s="57"/>
      <c r="C35" s="122"/>
      <c r="D35" s="122"/>
      <c r="E35" s="122"/>
      <c r="F35" s="58"/>
      <c r="G35" s="58"/>
      <c r="H35" s="58"/>
      <c r="I35" s="58"/>
      <c r="J35" s="58"/>
      <c r="K35" s="58"/>
      <c r="L35" s="58"/>
      <c r="M35" s="56"/>
      <c r="N35" s="88"/>
      <c r="O35" s="88"/>
      <c r="P35" s="59"/>
      <c r="Q35" s="60"/>
      <c r="R35" s="704" t="s">
        <v>185</v>
      </c>
      <c r="S35" s="705"/>
      <c r="T35" s="705"/>
      <c r="U35" s="705"/>
      <c r="V35" s="705"/>
      <c r="W35" s="705"/>
      <c r="X35" s="705"/>
      <c r="Y35" s="705"/>
      <c r="Z35" s="705"/>
      <c r="AA35" s="705"/>
      <c r="AB35" s="705"/>
      <c r="AC35" s="705"/>
      <c r="AD35" s="705"/>
      <c r="AE35" s="705"/>
      <c r="AF35" s="705"/>
      <c r="AG35" s="705"/>
      <c r="AH35" s="705"/>
      <c r="AI35" s="705"/>
      <c r="AJ35" s="706"/>
      <c r="AK35" s="88"/>
      <c r="AL35" s="88"/>
    </row>
    <row r="36" spans="1:43" s="59" customFormat="1" ht="19.149999999999999" x14ac:dyDescent="0.25">
      <c r="A36" s="57" t="s">
        <v>103</v>
      </c>
      <c r="B36" s="57"/>
      <c r="C36" s="122"/>
      <c r="D36" s="122"/>
      <c r="E36" s="122"/>
      <c r="F36" s="61"/>
      <c r="G36" s="61"/>
      <c r="H36" s="61"/>
      <c r="I36" s="61"/>
      <c r="J36" s="62"/>
      <c r="K36" s="62"/>
      <c r="L36" s="48" t="s">
        <v>65</v>
      </c>
      <c r="M36" s="58"/>
      <c r="N36" s="62"/>
      <c r="O36" s="61"/>
      <c r="P36" s="61"/>
      <c r="S36" s="61"/>
      <c r="T36" s="62"/>
      <c r="U36" s="61"/>
      <c r="W36" s="63"/>
      <c r="X36" s="63"/>
      <c r="Y36" s="63"/>
      <c r="Z36" s="63"/>
      <c r="AA36" s="63"/>
      <c r="AB36" s="63"/>
      <c r="AD36" s="63"/>
      <c r="AE36" s="63"/>
      <c r="AF36" s="63"/>
      <c r="AG36" s="63"/>
      <c r="AH36" s="63"/>
      <c r="AJ36" s="63"/>
      <c r="AK36" s="63"/>
      <c r="AL36" s="63"/>
    </row>
    <row r="37" spans="1:43" s="59" customFormat="1" ht="19.149999999999999" x14ac:dyDescent="0.25">
      <c r="A37" s="57" t="s">
        <v>95</v>
      </c>
      <c r="B37" s="57"/>
      <c r="C37" s="122"/>
      <c r="D37" s="122"/>
      <c r="E37" s="122"/>
      <c r="F37" s="61"/>
      <c r="G37" s="61"/>
      <c r="H37" s="61"/>
      <c r="I37" s="61"/>
      <c r="J37" s="62"/>
      <c r="K37" s="62"/>
      <c r="L37" s="62"/>
      <c r="M37" s="64" t="s">
        <v>104</v>
      </c>
      <c r="N37" s="62"/>
      <c r="O37" s="61"/>
      <c r="P37" s="61"/>
      <c r="S37" s="61"/>
      <c r="T37" s="62"/>
      <c r="U37" s="61"/>
      <c r="W37" s="63"/>
      <c r="X37" s="63"/>
      <c r="Y37" s="63"/>
      <c r="Z37" s="63"/>
      <c r="AA37" s="63"/>
      <c r="AB37" s="63"/>
      <c r="AD37" s="63"/>
      <c r="AE37" s="63"/>
      <c r="AF37" s="63"/>
      <c r="AG37" s="63"/>
      <c r="AH37" s="63"/>
      <c r="AI37" s="63"/>
      <c r="AJ37" s="63"/>
      <c r="AK37" s="63"/>
      <c r="AL37" s="63"/>
    </row>
    <row r="38" spans="1:43" s="59" customFormat="1" ht="19.149999999999999" x14ac:dyDescent="0.25">
      <c r="A38" s="57" t="s">
        <v>105</v>
      </c>
      <c r="B38" s="57"/>
      <c r="C38" s="122"/>
      <c r="D38" s="122"/>
      <c r="E38" s="122"/>
      <c r="F38" s="61"/>
      <c r="G38" s="61"/>
      <c r="H38" s="61"/>
      <c r="I38" s="61"/>
      <c r="J38" s="62"/>
      <c r="K38" s="62"/>
      <c r="L38" s="62"/>
      <c r="M38" s="65" t="s">
        <v>106</v>
      </c>
      <c r="N38" s="62"/>
      <c r="O38" s="61"/>
      <c r="P38" s="61"/>
      <c r="S38" s="61"/>
      <c r="T38" s="61"/>
      <c r="U38" s="61"/>
      <c r="W38" s="63"/>
      <c r="X38" s="63"/>
      <c r="Y38" s="63"/>
      <c r="Z38" s="63"/>
      <c r="AA38" s="63"/>
      <c r="AB38" s="63"/>
      <c r="AD38" s="63"/>
      <c r="AE38" s="63"/>
      <c r="AF38" s="63"/>
      <c r="AG38" s="63"/>
      <c r="AH38" s="63"/>
      <c r="AI38" s="63"/>
      <c r="AJ38" s="63"/>
      <c r="AK38" s="63"/>
      <c r="AL38" s="63"/>
    </row>
    <row r="39" spans="1:43" s="59" customFormat="1" ht="22.5" customHeight="1" x14ac:dyDescent="0.25">
      <c r="M39" s="66" t="s">
        <v>184</v>
      </c>
      <c r="P39" s="63"/>
      <c r="Q39" s="63"/>
      <c r="R39" s="63"/>
      <c r="S39" s="63"/>
      <c r="T39" s="63"/>
      <c r="U39" s="63"/>
      <c r="V39" s="63"/>
      <c r="W39" s="63"/>
      <c r="X39" s="63"/>
      <c r="Y39" s="63"/>
      <c r="Z39" s="63"/>
      <c r="AA39" s="63"/>
      <c r="AB39" s="63"/>
      <c r="AC39" s="63"/>
      <c r="AD39" s="63"/>
      <c r="AE39" s="63"/>
      <c r="AF39" s="63"/>
      <c r="AG39" s="63"/>
      <c r="AH39" s="63"/>
      <c r="AI39" s="63"/>
      <c r="AJ39" s="63"/>
      <c r="AK39" s="63"/>
      <c r="AL39" s="63"/>
    </row>
    <row r="40" spans="1:43" s="59" customFormat="1" x14ac:dyDescent="0.25">
      <c r="C40" s="43"/>
      <c r="D40" s="43"/>
      <c r="E40" s="43"/>
      <c r="F40" s="63"/>
      <c r="G40" s="63"/>
      <c r="H40" s="63"/>
      <c r="I40" s="63"/>
      <c r="J40" s="63"/>
      <c r="K40" s="63"/>
      <c r="L40" s="63"/>
      <c r="M40" s="63"/>
      <c r="N40" s="63"/>
      <c r="O40" s="63"/>
      <c r="P40" s="63"/>
      <c r="Q40" s="63"/>
      <c r="R40" s="63"/>
      <c r="S40" s="63"/>
      <c r="T40" s="63"/>
      <c r="U40" s="63"/>
      <c r="V40" s="63"/>
      <c r="W40" s="63"/>
      <c r="X40" s="63"/>
      <c r="Y40" s="63"/>
      <c r="Z40" s="63"/>
      <c r="AA40" s="63"/>
      <c r="AB40" s="63"/>
      <c r="AC40" s="63"/>
      <c r="AD40" s="63"/>
      <c r="AE40" s="63"/>
      <c r="AF40" s="63"/>
      <c r="AG40" s="63"/>
      <c r="AH40" s="63"/>
      <c r="AI40" s="63"/>
      <c r="AJ40" s="63"/>
      <c r="AK40" s="63"/>
      <c r="AL40" s="63"/>
    </row>
    <row r="41" spans="1:43" customFormat="1" ht="12.75" x14ac:dyDescent="0.25">
      <c r="C41" s="56"/>
      <c r="D41" s="56"/>
      <c r="E41" s="56"/>
      <c r="F41" s="56"/>
      <c r="G41" s="56"/>
      <c r="H41" s="56"/>
      <c r="I41" s="56"/>
      <c r="J41" s="56"/>
      <c r="K41" s="56"/>
      <c r="L41" s="56"/>
      <c r="M41" s="56"/>
      <c r="N41" s="56"/>
      <c r="O41" s="56"/>
      <c r="P41" s="56"/>
      <c r="Q41" s="56"/>
      <c r="R41" s="56"/>
      <c r="S41" s="56"/>
      <c r="T41" s="56"/>
      <c r="U41" s="56"/>
      <c r="V41" s="56"/>
      <c r="W41" s="56"/>
      <c r="X41" s="56"/>
      <c r="Y41" s="56"/>
      <c r="Z41" s="56"/>
      <c r="AA41" s="56"/>
      <c r="AB41" s="56"/>
      <c r="AC41" s="56"/>
      <c r="AD41" s="56"/>
      <c r="AE41" s="56"/>
      <c r="AF41" s="56"/>
      <c r="AG41" s="56"/>
      <c r="AH41" s="56"/>
      <c r="AI41" s="56"/>
      <c r="AJ41" s="56"/>
      <c r="AK41" s="56"/>
      <c r="AL41" s="56"/>
    </row>
  </sheetData>
  <sheetProtection algorithmName="SHA-512" hashValue="thSCvIeZ4YmOW3XTvJ8UC9hZQESrI0GHNKYs+dhkuzCpIU9SutGIUGQKzSaX+d4e0gPhQ1Z4S0gi4gsQXV3AZA==" saltValue="0YEgvnNj1riSuW+6K2vnqQ==" spinCount="100000" sheet="1" formatRows="0" selectLockedCells="1"/>
  <mergeCells count="17">
    <mergeCell ref="A25:A26"/>
    <mergeCell ref="R35:AJ35"/>
    <mergeCell ref="A13:A14"/>
    <mergeCell ref="A27:A28"/>
    <mergeCell ref="A29:A30"/>
    <mergeCell ref="AC1:AG2"/>
    <mergeCell ref="AH1:AQ2"/>
    <mergeCell ref="A7:A8"/>
    <mergeCell ref="A9:A10"/>
    <mergeCell ref="A11:A12"/>
    <mergeCell ref="R33:AJ33"/>
    <mergeCell ref="AM34:AQ34"/>
    <mergeCell ref="A15:A16"/>
    <mergeCell ref="A17:A18"/>
    <mergeCell ref="A19:A20"/>
    <mergeCell ref="A21:A22"/>
    <mergeCell ref="A23:A24"/>
  </mergeCells>
  <phoneticPr fontId="1"/>
  <printOptions horizontalCentered="1"/>
  <pageMargins left="0.23622047244094491" right="0.23622047244094491" top="0.55118110236220474" bottom="0.35433070866141736" header="0.31496062992125984" footer="0.31496062992125984"/>
  <pageSetup paperSize="9" scale="64"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6B5A51-E503-48CA-8041-B983D0D91248}">
  <sheetPr>
    <tabColor theme="7" tint="0.59999389629810485"/>
  </sheetPr>
  <dimension ref="A6:R38"/>
  <sheetViews>
    <sheetView view="pageBreakPreview" zoomScaleNormal="100" zoomScaleSheetLayoutView="100" workbookViewId="0">
      <selection activeCell="H35" sqref="H35"/>
    </sheetView>
  </sheetViews>
  <sheetFormatPr defaultColWidth="9" defaultRowHeight="12.75" x14ac:dyDescent="0.25"/>
  <cols>
    <col min="1" max="1" width="3.86328125" style="1" customWidth="1"/>
    <col min="2" max="3" width="5.59765625" style="1" customWidth="1"/>
    <col min="4" max="4" width="5.86328125" style="1" customWidth="1"/>
    <col min="5" max="5" width="6.9296875" style="1" customWidth="1"/>
    <col min="6" max="15" width="5.86328125" style="1" customWidth="1"/>
    <col min="16" max="16" width="19.19921875" style="1" customWidth="1"/>
    <col min="17" max="17" width="4.265625" style="1" customWidth="1"/>
    <col min="18" max="18" width="0.73046875" style="1" customWidth="1"/>
    <col min="19" max="16384" width="9" style="1"/>
  </cols>
  <sheetData>
    <row r="6" spans="1:18" ht="29.25" customHeight="1" x14ac:dyDescent="0.25">
      <c r="A6" s="713" t="s">
        <v>50</v>
      </c>
      <c r="B6" s="713"/>
      <c r="C6" s="329"/>
      <c r="D6" s="714" t="s">
        <v>142</v>
      </c>
      <c r="E6" s="714"/>
      <c r="F6" s="714"/>
      <c r="G6" s="714"/>
      <c r="H6" s="714"/>
      <c r="I6" s="714"/>
      <c r="J6" s="714"/>
      <c r="K6" s="714"/>
      <c r="L6" s="714"/>
      <c r="M6" s="714"/>
      <c r="N6" s="714"/>
      <c r="O6" s="714"/>
      <c r="P6" s="714"/>
      <c r="Q6" s="82"/>
      <c r="R6" s="83"/>
    </row>
    <row r="7" spans="1:18" ht="29.25" customHeight="1" x14ac:dyDescent="0.25">
      <c r="A7" s="316"/>
      <c r="B7" s="316"/>
      <c r="C7" s="81"/>
      <c r="D7" s="317"/>
      <c r="E7" s="317"/>
      <c r="F7" s="317"/>
      <c r="G7" s="317"/>
      <c r="H7" s="317"/>
      <c r="I7" s="317"/>
      <c r="J7" s="317"/>
      <c r="K7" s="317"/>
      <c r="L7" s="317"/>
      <c r="M7" s="317"/>
      <c r="N7" s="317"/>
      <c r="O7" s="317"/>
      <c r="P7" s="317"/>
      <c r="Q7" s="82"/>
      <c r="R7" s="83"/>
    </row>
    <row r="8" spans="1:18" ht="26.25" customHeight="1" x14ac:dyDescent="0.25">
      <c r="A8" s="321"/>
      <c r="B8" s="84"/>
      <c r="C8" s="321"/>
      <c r="D8" s="321"/>
      <c r="E8" s="321"/>
      <c r="F8" s="330"/>
      <c r="G8" s="330"/>
      <c r="H8" s="313"/>
      <c r="I8" s="313"/>
      <c r="J8" s="715" t="s">
        <v>51</v>
      </c>
      <c r="K8" s="715"/>
      <c r="L8" s="716"/>
      <c r="M8" s="716"/>
      <c r="N8" s="716"/>
      <c r="O8" s="716"/>
      <c r="P8" s="716"/>
      <c r="Q8" s="321"/>
    </row>
    <row r="9" spans="1:18" ht="30" customHeight="1" x14ac:dyDescent="0.25">
      <c r="A9" s="321"/>
      <c r="B9" s="84"/>
      <c r="C9" s="321"/>
      <c r="D9" s="321"/>
      <c r="E9" s="321"/>
      <c r="F9" s="330"/>
      <c r="G9" s="330"/>
      <c r="H9" s="313"/>
      <c r="I9" s="313"/>
      <c r="J9" s="313"/>
      <c r="K9" s="313"/>
      <c r="L9" s="321"/>
      <c r="M9" s="321"/>
      <c r="N9" s="321"/>
      <c r="O9" s="321"/>
      <c r="P9" s="321"/>
      <c r="Q9" s="321"/>
    </row>
    <row r="10" spans="1:18" ht="73.5" customHeight="1" x14ac:dyDescent="0.25">
      <c r="A10" s="321"/>
      <c r="B10" s="322"/>
      <c r="C10" s="719" t="s">
        <v>162</v>
      </c>
      <c r="D10" s="720"/>
      <c r="E10" s="720"/>
      <c r="F10" s="720"/>
      <c r="G10" s="720"/>
      <c r="H10" s="720"/>
      <c r="I10" s="720"/>
      <c r="J10" s="720"/>
      <c r="K10" s="720"/>
      <c r="L10" s="720"/>
      <c r="M10" s="720"/>
      <c r="N10" s="720"/>
      <c r="O10" s="720"/>
      <c r="P10" s="720"/>
      <c r="Q10" s="321"/>
    </row>
    <row r="11" spans="1:18" ht="30.85" customHeight="1" x14ac:dyDescent="0.25">
      <c r="A11" s="321"/>
      <c r="B11" s="322"/>
      <c r="C11" s="324"/>
      <c r="D11" s="323"/>
      <c r="E11" s="323"/>
      <c r="F11" s="323"/>
      <c r="G11" s="323"/>
      <c r="H11" s="323"/>
      <c r="I11" s="323"/>
      <c r="J11" s="323"/>
      <c r="K11" s="323"/>
      <c r="L11" s="323"/>
      <c r="M11" s="323"/>
      <c r="N11" s="323"/>
      <c r="O11" s="323"/>
      <c r="P11" s="323"/>
      <c r="Q11" s="321"/>
    </row>
    <row r="12" spans="1:18" ht="30" customHeight="1" x14ac:dyDescent="0.25">
      <c r="A12" s="321"/>
      <c r="B12" s="326" t="s">
        <v>69</v>
      </c>
      <c r="C12" s="712" t="s">
        <v>154</v>
      </c>
      <c r="D12" s="712"/>
      <c r="E12" s="712"/>
      <c r="F12" s="712"/>
      <c r="G12" s="712"/>
      <c r="H12" s="712"/>
      <c r="I12" s="712"/>
      <c r="J12" s="712"/>
      <c r="K12" s="712"/>
      <c r="L12" s="712"/>
      <c r="M12" s="712"/>
      <c r="N12" s="712"/>
      <c r="O12" s="712"/>
      <c r="P12" s="313"/>
      <c r="Q12" s="321"/>
    </row>
    <row r="13" spans="1:18" ht="21" customHeight="1" x14ac:dyDescent="0.25">
      <c r="A13" s="321"/>
      <c r="B13" s="321"/>
      <c r="C13" s="721" t="s">
        <v>156</v>
      </c>
      <c r="D13" s="721"/>
      <c r="E13" s="721"/>
      <c r="F13" s="722" t="s">
        <v>157</v>
      </c>
      <c r="G13" s="723"/>
      <c r="H13" s="723"/>
      <c r="I13" s="723"/>
      <c r="J13" s="723"/>
      <c r="K13" s="723"/>
      <c r="L13" s="723"/>
      <c r="M13" s="723"/>
      <c r="N13" s="723"/>
      <c r="O13" s="723"/>
      <c r="P13" s="724"/>
      <c r="Q13" s="321"/>
    </row>
    <row r="14" spans="1:18" ht="25.05" customHeight="1" x14ac:dyDescent="0.25">
      <c r="A14" s="321"/>
      <c r="B14" s="325"/>
      <c r="C14" s="314"/>
      <c r="D14" s="315"/>
      <c r="E14" s="327" t="s">
        <v>152</v>
      </c>
      <c r="F14" s="709"/>
      <c r="G14" s="710"/>
      <c r="H14" s="710"/>
      <c r="I14" s="710"/>
      <c r="J14" s="710"/>
      <c r="K14" s="710"/>
      <c r="L14" s="710"/>
      <c r="M14" s="710"/>
      <c r="N14" s="710"/>
      <c r="O14" s="710"/>
      <c r="P14" s="711"/>
      <c r="Q14" s="321"/>
    </row>
    <row r="15" spans="1:18" ht="25.05" customHeight="1" x14ac:dyDescent="0.25">
      <c r="A15" s="321"/>
      <c r="B15" s="325"/>
      <c r="C15" s="314"/>
      <c r="D15" s="315"/>
      <c r="E15" s="327" t="s">
        <v>152</v>
      </c>
      <c r="F15" s="709"/>
      <c r="G15" s="710"/>
      <c r="H15" s="710"/>
      <c r="I15" s="710"/>
      <c r="J15" s="710"/>
      <c r="K15" s="710"/>
      <c r="L15" s="710"/>
      <c r="M15" s="710"/>
      <c r="N15" s="710"/>
      <c r="O15" s="710"/>
      <c r="P15" s="711"/>
      <c r="Q15" s="321"/>
    </row>
    <row r="16" spans="1:18" ht="25.05" customHeight="1" x14ac:dyDescent="0.25">
      <c r="A16" s="321"/>
      <c r="B16" s="325"/>
      <c r="C16" s="314"/>
      <c r="D16" s="315"/>
      <c r="E16" s="327" t="s">
        <v>152</v>
      </c>
      <c r="F16" s="709"/>
      <c r="G16" s="710"/>
      <c r="H16" s="710"/>
      <c r="I16" s="710"/>
      <c r="J16" s="710"/>
      <c r="K16" s="710"/>
      <c r="L16" s="710"/>
      <c r="M16" s="710"/>
      <c r="N16" s="710"/>
      <c r="O16" s="710"/>
      <c r="P16" s="711"/>
      <c r="Q16" s="321"/>
    </row>
    <row r="17" spans="1:17" ht="25.05" customHeight="1" x14ac:dyDescent="0.25">
      <c r="A17" s="321"/>
      <c r="B17" s="325"/>
      <c r="C17" s="314"/>
      <c r="D17" s="315"/>
      <c r="E17" s="327" t="s">
        <v>152</v>
      </c>
      <c r="F17" s="709"/>
      <c r="G17" s="710"/>
      <c r="H17" s="710"/>
      <c r="I17" s="710"/>
      <c r="J17" s="710"/>
      <c r="K17" s="710"/>
      <c r="L17" s="710"/>
      <c r="M17" s="710"/>
      <c r="N17" s="710"/>
      <c r="O17" s="710"/>
      <c r="P17" s="711"/>
      <c r="Q17" s="321"/>
    </row>
    <row r="18" spans="1:17" ht="25.05" customHeight="1" x14ac:dyDescent="0.25">
      <c r="A18" s="321"/>
      <c r="B18" s="325"/>
      <c r="C18" s="314"/>
      <c r="D18" s="315"/>
      <c r="E18" s="327" t="s">
        <v>152</v>
      </c>
      <c r="F18" s="709"/>
      <c r="G18" s="710"/>
      <c r="H18" s="710"/>
      <c r="I18" s="710"/>
      <c r="J18" s="710"/>
      <c r="K18" s="710"/>
      <c r="L18" s="710"/>
      <c r="M18" s="710"/>
      <c r="N18" s="710"/>
      <c r="O18" s="710"/>
      <c r="P18" s="711"/>
      <c r="Q18" s="321"/>
    </row>
    <row r="19" spans="1:17" ht="25.05" customHeight="1" x14ac:dyDescent="0.25">
      <c r="A19" s="321"/>
      <c r="B19" s="325"/>
      <c r="C19" s="314"/>
      <c r="D19" s="315"/>
      <c r="E19" s="327" t="s">
        <v>152</v>
      </c>
      <c r="F19" s="709"/>
      <c r="G19" s="710"/>
      <c r="H19" s="710"/>
      <c r="I19" s="710"/>
      <c r="J19" s="710"/>
      <c r="K19" s="710"/>
      <c r="L19" s="710"/>
      <c r="M19" s="710"/>
      <c r="N19" s="710"/>
      <c r="O19" s="710"/>
      <c r="P19" s="711"/>
      <c r="Q19" s="321"/>
    </row>
    <row r="20" spans="1:17" ht="25.05" customHeight="1" x14ac:dyDescent="0.25">
      <c r="A20" s="321"/>
      <c r="B20" s="325"/>
      <c r="C20" s="314"/>
      <c r="D20" s="315"/>
      <c r="E20" s="327" t="s">
        <v>152</v>
      </c>
      <c r="F20" s="709"/>
      <c r="G20" s="710"/>
      <c r="H20" s="710"/>
      <c r="I20" s="710"/>
      <c r="J20" s="710"/>
      <c r="K20" s="710"/>
      <c r="L20" s="710"/>
      <c r="M20" s="710"/>
      <c r="N20" s="710"/>
      <c r="O20" s="710"/>
      <c r="P20" s="711"/>
      <c r="Q20" s="321"/>
    </row>
    <row r="21" spans="1:17" ht="25.05" customHeight="1" x14ac:dyDescent="0.25">
      <c r="A21" s="321"/>
      <c r="B21" s="325"/>
      <c r="C21" s="314"/>
      <c r="D21" s="315"/>
      <c r="E21" s="327" t="s">
        <v>152</v>
      </c>
      <c r="F21" s="709"/>
      <c r="G21" s="710"/>
      <c r="H21" s="710"/>
      <c r="I21" s="710"/>
      <c r="J21" s="710"/>
      <c r="K21" s="710"/>
      <c r="L21" s="710"/>
      <c r="M21" s="710"/>
      <c r="N21" s="710"/>
      <c r="O21" s="710"/>
      <c r="P21" s="711"/>
      <c r="Q21" s="321"/>
    </row>
    <row r="22" spans="1:17" ht="25.05" customHeight="1" x14ac:dyDescent="0.25">
      <c r="A22" s="321"/>
      <c r="B22" s="325"/>
      <c r="C22" s="314"/>
      <c r="D22" s="315"/>
      <c r="E22" s="327" t="s">
        <v>152</v>
      </c>
      <c r="F22" s="709"/>
      <c r="G22" s="710"/>
      <c r="H22" s="710"/>
      <c r="I22" s="710"/>
      <c r="J22" s="710"/>
      <c r="K22" s="710"/>
      <c r="L22" s="710"/>
      <c r="M22" s="710"/>
      <c r="N22" s="710"/>
      <c r="O22" s="710"/>
      <c r="P22" s="711"/>
      <c r="Q22" s="321"/>
    </row>
    <row r="23" spans="1:17" ht="11.35" customHeight="1" x14ac:dyDescent="0.25">
      <c r="A23" s="321"/>
      <c r="B23" s="321"/>
      <c r="C23" s="321"/>
      <c r="D23" s="321"/>
      <c r="E23" s="321"/>
      <c r="F23" s="321"/>
      <c r="G23" s="321"/>
      <c r="H23" s="321"/>
      <c r="I23" s="321"/>
      <c r="J23" s="321"/>
      <c r="K23" s="321"/>
      <c r="L23" s="321"/>
      <c r="M23" s="321"/>
      <c r="N23" s="321"/>
      <c r="O23" s="321"/>
      <c r="P23" s="321"/>
      <c r="Q23" s="321"/>
    </row>
    <row r="24" spans="1:17" ht="21" customHeight="1" x14ac:dyDescent="0.25">
      <c r="A24" s="321"/>
      <c r="B24" s="328"/>
      <c r="C24" s="328" t="s">
        <v>153</v>
      </c>
      <c r="D24" s="328"/>
      <c r="E24" s="321"/>
      <c r="F24" s="321"/>
      <c r="G24" s="321"/>
      <c r="H24" s="321"/>
      <c r="I24" s="321"/>
      <c r="J24" s="321"/>
      <c r="K24" s="321"/>
      <c r="L24" s="321"/>
      <c r="M24" s="321"/>
      <c r="N24" s="321"/>
      <c r="O24" s="321"/>
      <c r="P24" s="321"/>
      <c r="Q24" s="321"/>
    </row>
    <row r="25" spans="1:17" ht="18" customHeight="1" x14ac:dyDescent="0.25">
      <c r="A25" s="321"/>
      <c r="B25" s="321"/>
      <c r="C25" s="718" t="s">
        <v>158</v>
      </c>
      <c r="D25" s="718"/>
      <c r="E25" s="718"/>
      <c r="F25" s="718"/>
      <c r="G25" s="718"/>
      <c r="H25" s="718"/>
      <c r="I25" s="718"/>
      <c r="J25" s="718"/>
      <c r="K25" s="718"/>
      <c r="L25" s="718"/>
      <c r="M25" s="718"/>
      <c r="N25" s="718"/>
      <c r="O25" s="718"/>
      <c r="P25" s="718"/>
      <c r="Q25" s="321"/>
    </row>
    <row r="26" spans="1:17" ht="18" customHeight="1" x14ac:dyDescent="0.25">
      <c r="A26" s="321"/>
      <c r="B26" s="321"/>
      <c r="C26" s="718" t="s">
        <v>159</v>
      </c>
      <c r="D26" s="718"/>
      <c r="E26" s="718"/>
      <c r="F26" s="718"/>
      <c r="G26" s="718"/>
      <c r="H26" s="718"/>
      <c r="I26" s="718"/>
      <c r="J26" s="718"/>
      <c r="K26" s="718"/>
      <c r="L26" s="718"/>
      <c r="M26" s="718"/>
      <c r="N26" s="718"/>
      <c r="O26" s="718"/>
      <c r="P26" s="718"/>
      <c r="Q26" s="321"/>
    </row>
    <row r="27" spans="1:17" ht="18" customHeight="1" x14ac:dyDescent="0.25">
      <c r="A27" s="321"/>
      <c r="B27" s="321"/>
      <c r="C27" s="718" t="s">
        <v>160</v>
      </c>
      <c r="D27" s="718"/>
      <c r="E27" s="718"/>
      <c r="F27" s="718"/>
      <c r="G27" s="718"/>
      <c r="H27" s="718"/>
      <c r="I27" s="718"/>
      <c r="J27" s="718"/>
      <c r="K27" s="718"/>
      <c r="L27" s="718"/>
      <c r="M27" s="718"/>
      <c r="N27" s="718"/>
      <c r="O27" s="718"/>
      <c r="P27" s="718"/>
      <c r="Q27" s="321"/>
    </row>
    <row r="28" spans="1:17" ht="18" customHeight="1" x14ac:dyDescent="0.25">
      <c r="A28" s="321"/>
      <c r="B28" s="321"/>
      <c r="C28" s="718" t="s">
        <v>161</v>
      </c>
      <c r="D28" s="718"/>
      <c r="E28" s="718"/>
      <c r="F28" s="718"/>
      <c r="G28" s="718"/>
      <c r="H28" s="718"/>
      <c r="I28" s="718"/>
      <c r="J28" s="718"/>
      <c r="K28" s="718"/>
      <c r="L28" s="718"/>
      <c r="M28" s="718"/>
      <c r="N28" s="718"/>
      <c r="O28" s="718"/>
      <c r="P28" s="718"/>
      <c r="Q28" s="321"/>
    </row>
    <row r="29" spans="1:17" ht="30" customHeight="1" x14ac:dyDescent="0.25">
      <c r="A29" s="321"/>
      <c r="B29" s="321"/>
      <c r="C29" s="323"/>
      <c r="D29" s="323"/>
      <c r="E29" s="323"/>
      <c r="F29" s="323"/>
      <c r="G29" s="323"/>
      <c r="H29" s="323"/>
      <c r="I29" s="323"/>
      <c r="J29" s="323"/>
      <c r="K29" s="323"/>
      <c r="L29" s="323"/>
      <c r="M29" s="323"/>
      <c r="N29" s="323"/>
      <c r="O29" s="323"/>
      <c r="P29" s="323"/>
      <c r="Q29" s="321"/>
    </row>
    <row r="30" spans="1:17" ht="27.75" customHeight="1" x14ac:dyDescent="0.25">
      <c r="A30" s="321"/>
      <c r="B30" s="331" t="s">
        <v>70</v>
      </c>
      <c r="C30" s="712" t="s">
        <v>155</v>
      </c>
      <c r="D30" s="712"/>
      <c r="E30" s="712"/>
      <c r="F30" s="712"/>
      <c r="G30" s="712"/>
      <c r="H30" s="712"/>
      <c r="I30" s="712"/>
      <c r="J30" s="712"/>
      <c r="K30" s="712"/>
      <c r="L30" s="712"/>
      <c r="M30" s="712"/>
      <c r="N30" s="712"/>
      <c r="O30" s="712"/>
      <c r="P30" s="712"/>
      <c r="Q30" s="321"/>
    </row>
    <row r="31" spans="1:17" ht="21" customHeight="1" x14ac:dyDescent="0.25">
      <c r="A31" s="321"/>
      <c r="B31" s="321"/>
      <c r="C31" s="717" t="s">
        <v>94</v>
      </c>
      <c r="D31" s="717"/>
      <c r="E31" s="717"/>
      <c r="F31" s="717"/>
      <c r="G31" s="717"/>
      <c r="H31" s="717"/>
      <c r="I31" s="717"/>
      <c r="J31" s="717"/>
      <c r="K31" s="717"/>
      <c r="L31" s="717"/>
      <c r="M31" s="717"/>
      <c r="N31" s="717"/>
      <c r="O31" s="717"/>
      <c r="P31" s="717"/>
      <c r="Q31" s="321"/>
    </row>
    <row r="32" spans="1:17" ht="21" customHeight="1" x14ac:dyDescent="0.25">
      <c r="A32" s="321"/>
      <c r="B32" s="321"/>
      <c r="C32" s="321"/>
      <c r="D32" s="318" t="s">
        <v>72</v>
      </c>
      <c r="E32" s="319"/>
      <c r="F32" s="320" t="s">
        <v>2</v>
      </c>
      <c r="G32" s="318" t="s">
        <v>73</v>
      </c>
      <c r="H32" s="319"/>
      <c r="I32" s="320" t="s">
        <v>2</v>
      </c>
      <c r="J32" s="318" t="s">
        <v>74</v>
      </c>
      <c r="K32" s="319"/>
      <c r="L32" s="320" t="s">
        <v>2</v>
      </c>
      <c r="M32" s="321"/>
      <c r="N32" s="321"/>
      <c r="O32" s="321"/>
      <c r="P32" s="321"/>
      <c r="Q32" s="321"/>
    </row>
    <row r="33" spans="1:17" ht="6.85" customHeight="1" x14ac:dyDescent="0.25">
      <c r="A33" s="321"/>
      <c r="B33" s="321"/>
      <c r="C33" s="321"/>
      <c r="D33" s="313"/>
      <c r="E33" s="313"/>
      <c r="F33" s="313"/>
      <c r="G33" s="313"/>
      <c r="H33" s="313"/>
      <c r="I33" s="313"/>
      <c r="J33" s="313"/>
      <c r="K33" s="313"/>
      <c r="L33" s="313"/>
      <c r="M33" s="321"/>
      <c r="N33" s="321"/>
      <c r="O33" s="321"/>
      <c r="P33" s="321"/>
      <c r="Q33" s="321"/>
    </row>
    <row r="34" spans="1:17" ht="21" customHeight="1" x14ac:dyDescent="0.25">
      <c r="A34" s="321"/>
      <c r="B34" s="321"/>
      <c r="C34" s="717" t="s">
        <v>93</v>
      </c>
      <c r="D34" s="717"/>
      <c r="E34" s="717"/>
      <c r="F34" s="717"/>
      <c r="G34" s="717"/>
      <c r="H34" s="717"/>
      <c r="I34" s="717"/>
      <c r="J34" s="717"/>
      <c r="K34" s="717"/>
      <c r="L34" s="717"/>
      <c r="M34" s="717"/>
      <c r="N34" s="717"/>
      <c r="O34" s="717"/>
      <c r="P34" s="717"/>
      <c r="Q34" s="321"/>
    </row>
    <row r="35" spans="1:17" ht="21" customHeight="1" x14ac:dyDescent="0.25">
      <c r="A35" s="321"/>
      <c r="B35" s="321"/>
      <c r="C35" s="321"/>
      <c r="D35" s="318" t="s">
        <v>72</v>
      </c>
      <c r="E35" s="319"/>
      <c r="F35" s="320" t="s">
        <v>2</v>
      </c>
      <c r="G35" s="318" t="s">
        <v>73</v>
      </c>
      <c r="H35" s="319"/>
      <c r="I35" s="320" t="s">
        <v>2</v>
      </c>
      <c r="J35" s="318" t="s">
        <v>74</v>
      </c>
      <c r="K35" s="319"/>
      <c r="L35" s="320" t="s">
        <v>2</v>
      </c>
      <c r="M35" s="321"/>
      <c r="N35" s="321"/>
      <c r="O35" s="321"/>
      <c r="P35" s="321"/>
      <c r="Q35" s="321"/>
    </row>
    <row r="36" spans="1:17" ht="6.4" customHeight="1" x14ac:dyDescent="0.25">
      <c r="A36" s="321"/>
      <c r="B36" s="321"/>
      <c r="C36" s="321"/>
      <c r="D36" s="321"/>
      <c r="E36" s="321"/>
      <c r="F36" s="321"/>
      <c r="G36" s="321"/>
      <c r="H36" s="321"/>
      <c r="I36" s="321"/>
      <c r="J36" s="321"/>
      <c r="K36" s="321"/>
      <c r="L36" s="321"/>
      <c r="M36" s="321"/>
      <c r="N36" s="321"/>
      <c r="O36" s="321"/>
      <c r="P36" s="321"/>
      <c r="Q36" s="321"/>
    </row>
    <row r="37" spans="1:17" ht="16.899999999999999" customHeight="1" x14ac:dyDescent="0.25">
      <c r="A37" s="321"/>
      <c r="B37" s="321"/>
      <c r="C37" s="717" t="s">
        <v>75</v>
      </c>
      <c r="D37" s="717"/>
      <c r="E37" s="717"/>
      <c r="F37" s="717"/>
      <c r="G37" s="717"/>
      <c r="H37" s="717"/>
      <c r="I37" s="717"/>
      <c r="J37" s="717"/>
      <c r="K37" s="717"/>
      <c r="L37" s="717"/>
      <c r="M37" s="717"/>
      <c r="N37" s="717"/>
      <c r="O37" s="717"/>
      <c r="P37" s="717"/>
      <c r="Q37" s="321"/>
    </row>
    <row r="38" spans="1:17" ht="14.25" x14ac:dyDescent="0.25">
      <c r="A38" s="321"/>
      <c r="B38" s="321"/>
      <c r="C38" s="321"/>
      <c r="D38" s="321"/>
      <c r="E38" s="321"/>
      <c r="F38" s="321"/>
      <c r="G38" s="321"/>
      <c r="H38" s="321"/>
      <c r="I38" s="321"/>
      <c r="J38" s="321"/>
      <c r="K38" s="321"/>
      <c r="L38" s="321"/>
      <c r="M38" s="321"/>
      <c r="N38" s="321"/>
      <c r="O38" s="321"/>
      <c r="P38" s="321"/>
      <c r="Q38" s="321"/>
    </row>
  </sheetData>
  <mergeCells count="25">
    <mergeCell ref="A6:B6"/>
    <mergeCell ref="D6:P6"/>
    <mergeCell ref="J8:K8"/>
    <mergeCell ref="L8:P8"/>
    <mergeCell ref="C37:P37"/>
    <mergeCell ref="C31:P31"/>
    <mergeCell ref="C34:P34"/>
    <mergeCell ref="C30:P30"/>
    <mergeCell ref="F22:P22"/>
    <mergeCell ref="C25:P25"/>
    <mergeCell ref="C26:P26"/>
    <mergeCell ref="C27:P27"/>
    <mergeCell ref="C28:P28"/>
    <mergeCell ref="C10:P10"/>
    <mergeCell ref="C13:E13"/>
    <mergeCell ref="F13:P13"/>
    <mergeCell ref="F19:P19"/>
    <mergeCell ref="F20:P20"/>
    <mergeCell ref="F21:P21"/>
    <mergeCell ref="C12:O12"/>
    <mergeCell ref="F14:P14"/>
    <mergeCell ref="F15:P15"/>
    <mergeCell ref="F16:P16"/>
    <mergeCell ref="F17:P17"/>
    <mergeCell ref="F18:P18"/>
  </mergeCells>
  <phoneticPr fontId="1"/>
  <pageMargins left="0.39370078740157483" right="0.39370078740157483" top="0.39370078740157483" bottom="0.19685039370078741" header="0.31496062992125984" footer="0.31496062992125984"/>
  <pageSetup paperSize="9" scale="87"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BCA288-9A52-4E96-AB33-68658FBE0508}">
  <sheetPr>
    <tabColor rgb="FF66FFFF"/>
  </sheetPr>
  <dimension ref="A6:R38"/>
  <sheetViews>
    <sheetView view="pageBreakPreview" zoomScaleNormal="100" zoomScaleSheetLayoutView="100" workbookViewId="0">
      <selection activeCell="AA10" sqref="AA10:AC10"/>
    </sheetView>
  </sheetViews>
  <sheetFormatPr defaultColWidth="9" defaultRowHeight="12.75" x14ac:dyDescent="0.25"/>
  <cols>
    <col min="1" max="1" width="3.86328125" style="1" customWidth="1"/>
    <col min="2" max="3" width="5.59765625" style="1" customWidth="1"/>
    <col min="4" max="4" width="5.86328125" style="1" customWidth="1"/>
    <col min="5" max="5" width="6.9296875" style="1" customWidth="1"/>
    <col min="6" max="15" width="5.86328125" style="1" customWidth="1"/>
    <col min="16" max="16" width="18.796875" style="1" customWidth="1"/>
    <col min="17" max="17" width="4.265625" style="1" customWidth="1"/>
    <col min="18" max="18" width="0.73046875" style="1" customWidth="1"/>
    <col min="19" max="16384" width="9" style="1"/>
  </cols>
  <sheetData>
    <row r="6" spans="1:18" ht="29.25" customHeight="1" x14ac:dyDescent="0.25">
      <c r="A6" s="713" t="s">
        <v>50</v>
      </c>
      <c r="B6" s="713"/>
      <c r="C6" s="391">
        <v>7</v>
      </c>
      <c r="D6" s="714" t="s">
        <v>142</v>
      </c>
      <c r="E6" s="714"/>
      <c r="F6" s="714"/>
      <c r="G6" s="714"/>
      <c r="H6" s="714"/>
      <c r="I6" s="714"/>
      <c r="J6" s="714"/>
      <c r="K6" s="714"/>
      <c r="L6" s="714"/>
      <c r="M6" s="714"/>
      <c r="N6" s="714"/>
      <c r="O6" s="714"/>
      <c r="P6" s="714"/>
      <c r="Q6" s="82"/>
      <c r="R6" s="83"/>
    </row>
    <row r="7" spans="1:18" ht="29.25" customHeight="1" x14ac:dyDescent="0.25">
      <c r="A7" s="316"/>
      <c r="B7" s="316"/>
      <c r="C7" s="81"/>
      <c r="D7" s="317"/>
      <c r="E7" s="317"/>
      <c r="F7" s="317"/>
      <c r="G7" s="317"/>
      <c r="H7" s="317"/>
      <c r="I7" s="317"/>
      <c r="J7" s="317"/>
      <c r="K7" s="317"/>
      <c r="L7" s="317"/>
      <c r="M7" s="317"/>
      <c r="N7" s="317"/>
      <c r="O7" s="317"/>
      <c r="P7" s="317"/>
      <c r="Q7" s="82"/>
      <c r="R7" s="83"/>
    </row>
    <row r="8" spans="1:18" ht="26.25" customHeight="1" x14ac:dyDescent="0.25">
      <c r="A8" s="321"/>
      <c r="B8" s="84"/>
      <c r="C8" s="321"/>
      <c r="D8" s="321"/>
      <c r="E8" s="321"/>
      <c r="F8" s="330"/>
      <c r="G8" s="330"/>
      <c r="H8" s="313"/>
      <c r="I8" s="313"/>
      <c r="J8" s="715" t="s">
        <v>51</v>
      </c>
      <c r="K8" s="715"/>
      <c r="L8" s="725" t="s">
        <v>193</v>
      </c>
      <c r="M8" s="725"/>
      <c r="N8" s="725"/>
      <c r="O8" s="725"/>
      <c r="P8" s="725"/>
      <c r="Q8" s="321"/>
    </row>
    <row r="9" spans="1:18" ht="30" customHeight="1" x14ac:dyDescent="0.25">
      <c r="A9" s="321"/>
      <c r="B9" s="84"/>
      <c r="C9" s="321"/>
      <c r="D9" s="321"/>
      <c r="E9" s="321"/>
      <c r="F9" s="330"/>
      <c r="G9" s="330"/>
      <c r="H9" s="313"/>
      <c r="I9" s="313"/>
      <c r="J9" s="313"/>
      <c r="K9" s="313"/>
      <c r="L9" s="321"/>
      <c r="M9" s="321"/>
      <c r="N9" s="321"/>
      <c r="O9" s="321"/>
      <c r="P9" s="321"/>
      <c r="Q9" s="321"/>
    </row>
    <row r="10" spans="1:18" ht="73.5" customHeight="1" x14ac:dyDescent="0.25">
      <c r="A10" s="321"/>
      <c r="B10" s="322"/>
      <c r="C10" s="719" t="s">
        <v>192</v>
      </c>
      <c r="D10" s="720"/>
      <c r="E10" s="720"/>
      <c r="F10" s="720"/>
      <c r="G10" s="720"/>
      <c r="H10" s="720"/>
      <c r="I10" s="720"/>
      <c r="J10" s="720"/>
      <c r="K10" s="720"/>
      <c r="L10" s="720"/>
      <c r="M10" s="720"/>
      <c r="N10" s="720"/>
      <c r="O10" s="720"/>
      <c r="P10" s="720"/>
      <c r="Q10" s="321"/>
    </row>
    <row r="11" spans="1:18" ht="30.85" customHeight="1" x14ac:dyDescent="0.25">
      <c r="A11" s="321"/>
      <c r="B11" s="322"/>
      <c r="C11" s="324"/>
      <c r="D11" s="323"/>
      <c r="E11" s="323"/>
      <c r="F11" s="323"/>
      <c r="G11" s="323"/>
      <c r="H11" s="323"/>
      <c r="I11" s="323"/>
      <c r="J11" s="323"/>
      <c r="K11" s="323"/>
      <c r="L11" s="323"/>
      <c r="M11" s="323"/>
      <c r="N11" s="323"/>
      <c r="O11" s="323"/>
      <c r="P11" s="323"/>
      <c r="Q11" s="321"/>
    </row>
    <row r="12" spans="1:18" ht="30" customHeight="1" x14ac:dyDescent="0.25">
      <c r="A12" s="321"/>
      <c r="B12" s="326" t="s">
        <v>69</v>
      </c>
      <c r="C12" s="712" t="s">
        <v>154</v>
      </c>
      <c r="D12" s="712"/>
      <c r="E12" s="712"/>
      <c r="F12" s="712"/>
      <c r="G12" s="712"/>
      <c r="H12" s="712"/>
      <c r="I12" s="712"/>
      <c r="J12" s="712"/>
      <c r="K12" s="712"/>
      <c r="L12" s="712"/>
      <c r="M12" s="712"/>
      <c r="N12" s="712"/>
      <c r="O12" s="712"/>
      <c r="P12" s="313"/>
      <c r="Q12" s="321"/>
    </row>
    <row r="13" spans="1:18" ht="21" customHeight="1" x14ac:dyDescent="0.25">
      <c r="A13" s="321"/>
      <c r="B13" s="321"/>
      <c r="C13" s="721" t="s">
        <v>156</v>
      </c>
      <c r="D13" s="721"/>
      <c r="E13" s="721"/>
      <c r="F13" s="722" t="s">
        <v>157</v>
      </c>
      <c r="G13" s="723"/>
      <c r="H13" s="723"/>
      <c r="I13" s="723"/>
      <c r="J13" s="723"/>
      <c r="K13" s="723"/>
      <c r="L13" s="723"/>
      <c r="M13" s="723"/>
      <c r="N13" s="723"/>
      <c r="O13" s="723"/>
      <c r="P13" s="724"/>
      <c r="Q13" s="321"/>
    </row>
    <row r="14" spans="1:18" ht="25.05" customHeight="1" x14ac:dyDescent="0.25">
      <c r="A14" s="321"/>
      <c r="B14" s="325"/>
      <c r="C14" s="390">
        <v>8</v>
      </c>
      <c r="D14" s="388">
        <v>9</v>
      </c>
      <c r="E14" s="387" t="s">
        <v>190</v>
      </c>
      <c r="F14" s="726" t="s">
        <v>191</v>
      </c>
      <c r="G14" s="727"/>
      <c r="H14" s="727"/>
      <c r="I14" s="727"/>
      <c r="J14" s="727"/>
      <c r="K14" s="727"/>
      <c r="L14" s="727"/>
      <c r="M14" s="727"/>
      <c r="N14" s="727"/>
      <c r="O14" s="727"/>
      <c r="P14" s="728"/>
      <c r="Q14" s="321"/>
    </row>
    <row r="15" spans="1:18" ht="25.05" customHeight="1" x14ac:dyDescent="0.25">
      <c r="A15" s="321"/>
      <c r="B15" s="325"/>
      <c r="C15" s="389">
        <v>8</v>
      </c>
      <c r="D15" s="388">
        <v>16</v>
      </c>
      <c r="E15" s="387" t="s">
        <v>190</v>
      </c>
      <c r="F15" s="726" t="s">
        <v>191</v>
      </c>
      <c r="G15" s="727"/>
      <c r="H15" s="727"/>
      <c r="I15" s="727"/>
      <c r="J15" s="727"/>
      <c r="K15" s="727"/>
      <c r="L15" s="727"/>
      <c r="M15" s="727"/>
      <c r="N15" s="727"/>
      <c r="O15" s="727"/>
      <c r="P15" s="728"/>
      <c r="Q15" s="321"/>
    </row>
    <row r="16" spans="1:18" ht="25.05" customHeight="1" x14ac:dyDescent="0.25">
      <c r="A16" s="321"/>
      <c r="B16" s="325"/>
      <c r="C16" s="389">
        <v>10</v>
      </c>
      <c r="D16" s="388">
        <v>18</v>
      </c>
      <c r="E16" s="387" t="s">
        <v>190</v>
      </c>
      <c r="F16" s="726" t="s">
        <v>189</v>
      </c>
      <c r="G16" s="727"/>
      <c r="H16" s="727"/>
      <c r="I16" s="727"/>
      <c r="J16" s="727"/>
      <c r="K16" s="727"/>
      <c r="L16" s="727"/>
      <c r="M16" s="727"/>
      <c r="N16" s="727"/>
      <c r="O16" s="727"/>
      <c r="P16" s="728"/>
      <c r="Q16" s="321"/>
    </row>
    <row r="17" spans="1:17" ht="25.05" customHeight="1" x14ac:dyDescent="0.25">
      <c r="A17" s="321"/>
      <c r="B17" s="325"/>
      <c r="C17" s="314"/>
      <c r="D17" s="315"/>
      <c r="E17" s="327" t="s">
        <v>152</v>
      </c>
      <c r="F17" s="709"/>
      <c r="G17" s="710"/>
      <c r="H17" s="710"/>
      <c r="I17" s="710"/>
      <c r="J17" s="710"/>
      <c r="K17" s="710"/>
      <c r="L17" s="710"/>
      <c r="M17" s="710"/>
      <c r="N17" s="710"/>
      <c r="O17" s="710"/>
      <c r="P17" s="711"/>
      <c r="Q17" s="321"/>
    </row>
    <row r="18" spans="1:17" ht="25.05" customHeight="1" x14ac:dyDescent="0.25">
      <c r="A18" s="321"/>
      <c r="B18" s="325"/>
      <c r="C18" s="314"/>
      <c r="D18" s="315"/>
      <c r="E18" s="327" t="s">
        <v>152</v>
      </c>
      <c r="F18" s="709"/>
      <c r="G18" s="710"/>
      <c r="H18" s="710"/>
      <c r="I18" s="710"/>
      <c r="J18" s="710"/>
      <c r="K18" s="710"/>
      <c r="L18" s="710"/>
      <c r="M18" s="710"/>
      <c r="N18" s="710"/>
      <c r="O18" s="710"/>
      <c r="P18" s="711"/>
      <c r="Q18" s="321"/>
    </row>
    <row r="19" spans="1:17" ht="25.05" customHeight="1" x14ac:dyDescent="0.25">
      <c r="A19" s="321"/>
      <c r="B19" s="325"/>
      <c r="C19" s="314"/>
      <c r="D19" s="315"/>
      <c r="E19" s="327" t="s">
        <v>152</v>
      </c>
      <c r="F19" s="709"/>
      <c r="G19" s="710"/>
      <c r="H19" s="710"/>
      <c r="I19" s="710"/>
      <c r="J19" s="710"/>
      <c r="K19" s="710"/>
      <c r="L19" s="710"/>
      <c r="M19" s="710"/>
      <c r="N19" s="710"/>
      <c r="O19" s="710"/>
      <c r="P19" s="711"/>
      <c r="Q19" s="321"/>
    </row>
    <row r="20" spans="1:17" ht="25.05" customHeight="1" x14ac:dyDescent="0.25">
      <c r="A20" s="321"/>
      <c r="B20" s="325"/>
      <c r="C20" s="314"/>
      <c r="D20" s="315"/>
      <c r="E20" s="327" t="s">
        <v>152</v>
      </c>
      <c r="F20" s="709"/>
      <c r="G20" s="710"/>
      <c r="H20" s="710"/>
      <c r="I20" s="710"/>
      <c r="J20" s="710"/>
      <c r="K20" s="710"/>
      <c r="L20" s="710"/>
      <c r="M20" s="710"/>
      <c r="N20" s="710"/>
      <c r="O20" s="710"/>
      <c r="P20" s="711"/>
      <c r="Q20" s="321"/>
    </row>
    <row r="21" spans="1:17" ht="25.05" customHeight="1" x14ac:dyDescent="0.25">
      <c r="A21" s="321"/>
      <c r="B21" s="325"/>
      <c r="C21" s="314"/>
      <c r="D21" s="315"/>
      <c r="E21" s="327" t="s">
        <v>152</v>
      </c>
      <c r="F21" s="709"/>
      <c r="G21" s="710"/>
      <c r="H21" s="710"/>
      <c r="I21" s="710"/>
      <c r="J21" s="710"/>
      <c r="K21" s="710"/>
      <c r="L21" s="710"/>
      <c r="M21" s="710"/>
      <c r="N21" s="710"/>
      <c r="O21" s="710"/>
      <c r="P21" s="711"/>
      <c r="Q21" s="321"/>
    </row>
    <row r="22" spans="1:17" ht="25.05" customHeight="1" x14ac:dyDescent="0.25">
      <c r="A22" s="321"/>
      <c r="B22" s="325"/>
      <c r="C22" s="314"/>
      <c r="D22" s="315"/>
      <c r="E22" s="327" t="s">
        <v>152</v>
      </c>
      <c r="F22" s="709"/>
      <c r="G22" s="710"/>
      <c r="H22" s="710"/>
      <c r="I22" s="710"/>
      <c r="J22" s="710"/>
      <c r="K22" s="710"/>
      <c r="L22" s="710"/>
      <c r="M22" s="710"/>
      <c r="N22" s="710"/>
      <c r="O22" s="710"/>
      <c r="P22" s="711"/>
      <c r="Q22" s="321"/>
    </row>
    <row r="23" spans="1:17" ht="11.35" customHeight="1" x14ac:dyDescent="0.25">
      <c r="A23" s="321"/>
      <c r="B23" s="321"/>
      <c r="C23" s="321"/>
      <c r="D23" s="321"/>
      <c r="E23" s="321"/>
      <c r="F23" s="321"/>
      <c r="G23" s="321"/>
      <c r="H23" s="321"/>
      <c r="I23" s="321"/>
      <c r="J23" s="321"/>
      <c r="K23" s="321"/>
      <c r="L23" s="321"/>
      <c r="M23" s="321"/>
      <c r="N23" s="321"/>
      <c r="O23" s="321"/>
      <c r="P23" s="321"/>
      <c r="Q23" s="321"/>
    </row>
    <row r="24" spans="1:17" ht="21" customHeight="1" x14ac:dyDescent="0.25">
      <c r="A24" s="321"/>
      <c r="B24" s="328"/>
      <c r="C24" s="328" t="s">
        <v>153</v>
      </c>
      <c r="D24" s="328"/>
      <c r="E24" s="321"/>
      <c r="F24" s="321"/>
      <c r="G24" s="321"/>
      <c r="H24" s="321"/>
      <c r="I24" s="321"/>
      <c r="J24" s="321"/>
      <c r="K24" s="321"/>
      <c r="L24" s="321"/>
      <c r="M24" s="321"/>
      <c r="N24" s="321"/>
      <c r="O24" s="321"/>
      <c r="P24" s="321"/>
      <c r="Q24" s="321"/>
    </row>
    <row r="25" spans="1:17" ht="18" customHeight="1" x14ac:dyDescent="0.25">
      <c r="A25" s="321"/>
      <c r="B25" s="321"/>
      <c r="C25" s="718" t="s">
        <v>158</v>
      </c>
      <c r="D25" s="718"/>
      <c r="E25" s="718"/>
      <c r="F25" s="718"/>
      <c r="G25" s="718"/>
      <c r="H25" s="718"/>
      <c r="I25" s="718"/>
      <c r="J25" s="718"/>
      <c r="K25" s="718"/>
      <c r="L25" s="718"/>
      <c r="M25" s="718"/>
      <c r="N25" s="718"/>
      <c r="O25" s="718"/>
      <c r="P25" s="718"/>
      <c r="Q25" s="321"/>
    </row>
    <row r="26" spans="1:17" ht="18" customHeight="1" x14ac:dyDescent="0.25">
      <c r="A26" s="321"/>
      <c r="B26" s="321"/>
      <c r="C26" s="718" t="s">
        <v>159</v>
      </c>
      <c r="D26" s="718"/>
      <c r="E26" s="718"/>
      <c r="F26" s="718"/>
      <c r="G26" s="718"/>
      <c r="H26" s="718"/>
      <c r="I26" s="718"/>
      <c r="J26" s="718"/>
      <c r="K26" s="718"/>
      <c r="L26" s="718"/>
      <c r="M26" s="718"/>
      <c r="N26" s="718"/>
      <c r="O26" s="718"/>
      <c r="P26" s="718"/>
      <c r="Q26" s="321"/>
    </row>
    <row r="27" spans="1:17" ht="18" customHeight="1" x14ac:dyDescent="0.25">
      <c r="A27" s="321"/>
      <c r="B27" s="321"/>
      <c r="C27" s="718" t="s">
        <v>160</v>
      </c>
      <c r="D27" s="718"/>
      <c r="E27" s="718"/>
      <c r="F27" s="718"/>
      <c r="G27" s="718"/>
      <c r="H27" s="718"/>
      <c r="I27" s="718"/>
      <c r="J27" s="718"/>
      <c r="K27" s="718"/>
      <c r="L27" s="718"/>
      <c r="M27" s="718"/>
      <c r="N27" s="718"/>
      <c r="O27" s="718"/>
      <c r="P27" s="718"/>
      <c r="Q27" s="321"/>
    </row>
    <row r="28" spans="1:17" ht="18" customHeight="1" x14ac:dyDescent="0.25">
      <c r="A28" s="321"/>
      <c r="B28" s="321"/>
      <c r="C28" s="718" t="s">
        <v>161</v>
      </c>
      <c r="D28" s="718"/>
      <c r="E28" s="718"/>
      <c r="F28" s="718"/>
      <c r="G28" s="718"/>
      <c r="H28" s="718"/>
      <c r="I28" s="718"/>
      <c r="J28" s="718"/>
      <c r="K28" s="718"/>
      <c r="L28" s="718"/>
      <c r="M28" s="718"/>
      <c r="N28" s="718"/>
      <c r="O28" s="718"/>
      <c r="P28" s="718"/>
      <c r="Q28" s="321"/>
    </row>
    <row r="29" spans="1:17" ht="30" customHeight="1" x14ac:dyDescent="0.25">
      <c r="A29" s="321"/>
      <c r="B29" s="321"/>
      <c r="C29" s="323"/>
      <c r="D29" s="323"/>
      <c r="E29" s="323"/>
      <c r="F29" s="323"/>
      <c r="G29" s="323"/>
      <c r="H29" s="323"/>
      <c r="I29" s="323"/>
      <c r="J29" s="323"/>
      <c r="K29" s="323"/>
      <c r="L29" s="323"/>
      <c r="M29" s="323"/>
      <c r="N29" s="323"/>
      <c r="O29" s="323"/>
      <c r="P29" s="323"/>
      <c r="Q29" s="321"/>
    </row>
    <row r="30" spans="1:17" ht="27.75" customHeight="1" x14ac:dyDescent="0.25">
      <c r="A30" s="321"/>
      <c r="B30" s="331" t="s">
        <v>70</v>
      </c>
      <c r="C30" s="712" t="s">
        <v>155</v>
      </c>
      <c r="D30" s="712"/>
      <c r="E30" s="712"/>
      <c r="F30" s="712"/>
      <c r="G30" s="712"/>
      <c r="H30" s="712"/>
      <c r="I30" s="712"/>
      <c r="J30" s="712"/>
      <c r="K30" s="712"/>
      <c r="L30" s="712"/>
      <c r="M30" s="712"/>
      <c r="N30" s="712"/>
      <c r="O30" s="712"/>
      <c r="P30" s="712"/>
      <c r="Q30" s="321"/>
    </row>
    <row r="31" spans="1:17" ht="21" customHeight="1" x14ac:dyDescent="0.25">
      <c r="A31" s="321"/>
      <c r="B31" s="321"/>
      <c r="C31" s="717" t="s">
        <v>94</v>
      </c>
      <c r="D31" s="717"/>
      <c r="E31" s="717"/>
      <c r="F31" s="717"/>
      <c r="G31" s="717"/>
      <c r="H31" s="717"/>
      <c r="I31" s="717"/>
      <c r="J31" s="717"/>
      <c r="K31" s="717"/>
      <c r="L31" s="717"/>
      <c r="M31" s="717"/>
      <c r="N31" s="717"/>
      <c r="O31" s="717"/>
      <c r="P31" s="717"/>
      <c r="Q31" s="321"/>
    </row>
    <row r="32" spans="1:17" ht="21" customHeight="1" x14ac:dyDescent="0.25">
      <c r="A32" s="321"/>
      <c r="B32" s="321"/>
      <c r="C32" s="321"/>
      <c r="D32" s="318" t="s">
        <v>72</v>
      </c>
      <c r="E32" s="386">
        <v>0</v>
      </c>
      <c r="F32" s="320" t="s">
        <v>2</v>
      </c>
      <c r="G32" s="318" t="s">
        <v>73</v>
      </c>
      <c r="H32" s="386">
        <v>3</v>
      </c>
      <c r="I32" s="320" t="s">
        <v>2</v>
      </c>
      <c r="J32" s="318" t="s">
        <v>74</v>
      </c>
      <c r="K32" s="386">
        <v>0</v>
      </c>
      <c r="L32" s="320" t="s">
        <v>2</v>
      </c>
      <c r="M32" s="321"/>
      <c r="N32" s="321"/>
      <c r="O32" s="321"/>
      <c r="P32" s="321"/>
      <c r="Q32" s="321"/>
    </row>
    <row r="33" spans="1:17" ht="6.85" customHeight="1" x14ac:dyDescent="0.25">
      <c r="A33" s="321"/>
      <c r="B33" s="321"/>
      <c r="C33" s="321"/>
      <c r="D33" s="313"/>
      <c r="E33" s="313"/>
      <c r="F33" s="313"/>
      <c r="G33" s="313"/>
      <c r="H33" s="313"/>
      <c r="I33" s="313"/>
      <c r="J33" s="313"/>
      <c r="K33" s="313"/>
      <c r="L33" s="313"/>
      <c r="M33" s="321"/>
      <c r="N33" s="321"/>
      <c r="O33" s="321"/>
      <c r="P33" s="321"/>
      <c r="Q33" s="321"/>
    </row>
    <row r="34" spans="1:17" ht="21" customHeight="1" x14ac:dyDescent="0.25">
      <c r="A34" s="321"/>
      <c r="B34" s="321"/>
      <c r="C34" s="717" t="s">
        <v>93</v>
      </c>
      <c r="D34" s="717"/>
      <c r="E34" s="717"/>
      <c r="F34" s="717"/>
      <c r="G34" s="717"/>
      <c r="H34" s="717"/>
      <c r="I34" s="717"/>
      <c r="J34" s="717"/>
      <c r="K34" s="717"/>
      <c r="L34" s="717"/>
      <c r="M34" s="717"/>
      <c r="N34" s="717"/>
      <c r="O34" s="717"/>
      <c r="P34" s="717"/>
      <c r="Q34" s="321"/>
    </row>
    <row r="35" spans="1:17" ht="21" customHeight="1" x14ac:dyDescent="0.25">
      <c r="A35" s="321"/>
      <c r="B35" s="321"/>
      <c r="C35" s="321"/>
      <c r="D35" s="318" t="s">
        <v>72</v>
      </c>
      <c r="E35" s="386">
        <v>0</v>
      </c>
      <c r="F35" s="320" t="s">
        <v>2</v>
      </c>
      <c r="G35" s="318" t="s">
        <v>73</v>
      </c>
      <c r="H35" s="386">
        <v>2</v>
      </c>
      <c r="I35" s="320" t="s">
        <v>2</v>
      </c>
      <c r="J35" s="318" t="s">
        <v>74</v>
      </c>
      <c r="K35" s="386">
        <v>0</v>
      </c>
      <c r="L35" s="320" t="s">
        <v>2</v>
      </c>
      <c r="M35" s="321"/>
      <c r="N35" s="321"/>
      <c r="O35" s="321"/>
      <c r="P35" s="321"/>
      <c r="Q35" s="321"/>
    </row>
    <row r="36" spans="1:17" ht="6.4" customHeight="1" x14ac:dyDescent="0.25">
      <c r="A36" s="321"/>
      <c r="B36" s="321"/>
      <c r="C36" s="321"/>
      <c r="D36" s="321"/>
      <c r="E36" s="321"/>
      <c r="F36" s="321"/>
      <c r="G36" s="321"/>
      <c r="H36" s="321"/>
      <c r="I36" s="321"/>
      <c r="J36" s="321"/>
      <c r="K36" s="321"/>
      <c r="L36" s="321"/>
      <c r="M36" s="321"/>
      <c r="N36" s="321"/>
      <c r="O36" s="321"/>
      <c r="P36" s="321"/>
      <c r="Q36" s="321"/>
    </row>
    <row r="37" spans="1:17" ht="16.899999999999999" customHeight="1" x14ac:dyDescent="0.25">
      <c r="A37" s="321"/>
      <c r="B37" s="321"/>
      <c r="C37" s="717" t="s">
        <v>75</v>
      </c>
      <c r="D37" s="717"/>
      <c r="E37" s="717"/>
      <c r="F37" s="717"/>
      <c r="G37" s="717"/>
      <c r="H37" s="717"/>
      <c r="I37" s="717"/>
      <c r="J37" s="717"/>
      <c r="K37" s="717"/>
      <c r="L37" s="717"/>
      <c r="M37" s="717"/>
      <c r="N37" s="717"/>
      <c r="O37" s="717"/>
      <c r="P37" s="717"/>
      <c r="Q37" s="321"/>
    </row>
    <row r="38" spans="1:17" ht="14.25" x14ac:dyDescent="0.25">
      <c r="A38" s="321"/>
      <c r="B38" s="321"/>
      <c r="C38" s="321"/>
      <c r="D38" s="321"/>
      <c r="E38" s="321"/>
      <c r="F38" s="321"/>
      <c r="G38" s="321"/>
      <c r="H38" s="321"/>
      <c r="I38" s="321"/>
      <c r="J38" s="321"/>
      <c r="K38" s="321"/>
      <c r="L38" s="321"/>
      <c r="M38" s="321"/>
      <c r="N38" s="321"/>
      <c r="O38" s="321"/>
      <c r="P38" s="321"/>
      <c r="Q38" s="321"/>
    </row>
  </sheetData>
  <mergeCells count="25">
    <mergeCell ref="C37:P37"/>
    <mergeCell ref="C26:P26"/>
    <mergeCell ref="C27:P27"/>
    <mergeCell ref="C28:P28"/>
    <mergeCell ref="C30:P30"/>
    <mergeCell ref="C31:P31"/>
    <mergeCell ref="C34:P34"/>
    <mergeCell ref="C25:P25"/>
    <mergeCell ref="C13:E13"/>
    <mergeCell ref="F13:P13"/>
    <mergeCell ref="F14:P14"/>
    <mergeCell ref="F15:P15"/>
    <mergeCell ref="F16:P16"/>
    <mergeCell ref="F17:P17"/>
    <mergeCell ref="F18:P18"/>
    <mergeCell ref="F19:P19"/>
    <mergeCell ref="F20:P20"/>
    <mergeCell ref="F21:P21"/>
    <mergeCell ref="F22:P22"/>
    <mergeCell ref="C12:O12"/>
    <mergeCell ref="A6:B6"/>
    <mergeCell ref="D6:P6"/>
    <mergeCell ref="J8:K8"/>
    <mergeCell ref="L8:P8"/>
    <mergeCell ref="C10:P10"/>
  </mergeCells>
  <phoneticPr fontId="1"/>
  <pageMargins left="0.39370078740157483" right="0.39370078740157483" top="0.39370078740157483" bottom="0.19685039370078741" header="0.31496062992125984" footer="0.31496062992125984"/>
  <pageSetup paperSize="9" scale="88"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130868-CBE8-4A7F-9003-286F4D220CC3}">
  <sheetPr>
    <tabColor theme="9" tint="0.59999389629810485"/>
    <pageSetUpPr fitToPage="1"/>
  </sheetPr>
  <dimension ref="A1:AX48"/>
  <sheetViews>
    <sheetView showGridLines="0" view="pageBreakPreview" topLeftCell="A29" zoomScale="130" zoomScaleNormal="93" zoomScaleSheetLayoutView="130" workbookViewId="0">
      <selection activeCell="AB43" sqref="AB43:AU43"/>
    </sheetView>
  </sheetViews>
  <sheetFormatPr defaultColWidth="3.1328125" defaultRowHeight="18" customHeight="1" x14ac:dyDescent="0.25"/>
  <cols>
    <col min="1" max="4" width="2.73046875" style="188" customWidth="1"/>
    <col min="5" max="44" width="2" style="188" customWidth="1"/>
    <col min="45" max="45" width="2.1328125" style="188" customWidth="1"/>
    <col min="46" max="46" width="2.265625" style="188" customWidth="1"/>
    <col min="47" max="47" width="1.73046875" style="188" customWidth="1"/>
    <col min="48" max="48" width="2.59765625" style="188" customWidth="1"/>
    <col min="49" max="16384" width="3.1328125" style="188"/>
  </cols>
  <sheetData>
    <row r="1" spans="1:48" ht="12.75" x14ac:dyDescent="0.25">
      <c r="A1" s="187" t="s">
        <v>108</v>
      </c>
    </row>
    <row r="2" spans="1:48" ht="12" x14ac:dyDescent="0.25"/>
    <row r="3" spans="1:48" ht="24" customHeight="1" x14ac:dyDescent="0.25">
      <c r="J3" s="187"/>
      <c r="K3" s="187"/>
      <c r="M3" s="189"/>
      <c r="N3" s="189"/>
      <c r="O3" s="189"/>
      <c r="P3" s="189"/>
      <c r="Q3" s="311" t="s">
        <v>149</v>
      </c>
      <c r="R3" s="311"/>
      <c r="S3" s="311"/>
      <c r="T3" s="399"/>
      <c r="U3" s="399"/>
      <c r="V3" s="239" t="s">
        <v>109</v>
      </c>
    </row>
    <row r="4" spans="1:48" ht="14.25" customHeight="1" x14ac:dyDescent="0.25">
      <c r="J4" s="187"/>
      <c r="K4" s="187"/>
      <c r="M4" s="189"/>
      <c r="N4" s="189"/>
      <c r="O4" s="186"/>
      <c r="P4" s="186"/>
      <c r="Q4" s="190"/>
      <c r="R4" s="187"/>
      <c r="S4" s="187"/>
      <c r="T4" s="191"/>
    </row>
    <row r="5" spans="1:48" ht="24" customHeight="1" x14ac:dyDescent="0.25">
      <c r="A5" s="392" t="s">
        <v>84</v>
      </c>
      <c r="B5" s="393"/>
      <c r="C5" s="393"/>
      <c r="D5" s="393"/>
      <c r="E5" s="393"/>
      <c r="F5" s="393"/>
      <c r="G5" s="393"/>
      <c r="H5" s="393"/>
      <c r="I5" s="393"/>
      <c r="J5" s="394"/>
      <c r="K5" s="395"/>
      <c r="L5" s="395"/>
      <c r="M5" s="395"/>
      <c r="N5" s="395"/>
      <c r="O5" s="395"/>
      <c r="P5" s="395"/>
      <c r="Q5" s="395"/>
      <c r="R5" s="395"/>
      <c r="S5" s="395"/>
      <c r="T5" s="395"/>
      <c r="U5" s="395"/>
      <c r="V5" s="395"/>
      <c r="W5" s="395"/>
      <c r="X5" s="395"/>
      <c r="Y5" s="395"/>
      <c r="Z5" s="395"/>
    </row>
    <row r="6" spans="1:48" ht="18" customHeight="1" x14ac:dyDescent="0.25">
      <c r="A6" s="192"/>
      <c r="B6" s="192"/>
      <c r="C6" s="192"/>
      <c r="D6" s="192"/>
      <c r="E6" s="192"/>
      <c r="F6" s="193"/>
      <c r="G6" s="193"/>
      <c r="H6" s="193"/>
      <c r="I6" s="193"/>
      <c r="J6" s="193"/>
      <c r="K6" s="193"/>
      <c r="L6" s="193"/>
      <c r="M6" s="193"/>
      <c r="N6" s="193"/>
      <c r="O6" s="193"/>
      <c r="P6" s="193"/>
      <c r="Q6" s="193"/>
      <c r="R6" s="193"/>
      <c r="S6" s="193"/>
      <c r="T6" s="193"/>
      <c r="U6" s="193"/>
      <c r="V6" s="193"/>
      <c r="W6" s="193"/>
      <c r="X6" s="193"/>
      <c r="Y6" s="193"/>
      <c r="Z6" s="193"/>
      <c r="AA6" s="193"/>
      <c r="AB6" s="193"/>
      <c r="AC6" s="193"/>
      <c r="AD6" s="193"/>
      <c r="AE6" s="193"/>
      <c r="AF6" s="193"/>
      <c r="AG6" s="193"/>
      <c r="AH6" s="193"/>
    </row>
    <row r="7" spans="1:48" ht="18" customHeight="1" x14ac:dyDescent="0.25">
      <c r="A7" s="194" t="s">
        <v>120</v>
      </c>
    </row>
    <row r="8" spans="1:48" ht="22.5" customHeight="1" x14ac:dyDescent="0.25">
      <c r="A8" s="403" t="s">
        <v>143</v>
      </c>
      <c r="B8" s="393"/>
      <c r="C8" s="393"/>
      <c r="D8" s="393"/>
      <c r="E8" s="394"/>
      <c r="F8" s="392" t="s">
        <v>23</v>
      </c>
      <c r="G8" s="393"/>
      <c r="H8" s="393"/>
      <c r="I8" s="392" t="s">
        <v>24</v>
      </c>
      <c r="J8" s="393"/>
      <c r="K8" s="393"/>
      <c r="L8" s="392" t="s">
        <v>25</v>
      </c>
      <c r="M8" s="393"/>
      <c r="N8" s="393"/>
      <c r="O8" s="392" t="s">
        <v>26</v>
      </c>
      <c r="P8" s="393"/>
      <c r="Q8" s="393"/>
      <c r="R8" s="392" t="s">
        <v>27</v>
      </c>
      <c r="S8" s="393"/>
      <c r="T8" s="393"/>
      <c r="U8" s="392" t="s">
        <v>28</v>
      </c>
      <c r="V8" s="393"/>
      <c r="W8" s="393"/>
      <c r="X8" s="392" t="s">
        <v>43</v>
      </c>
      <c r="Y8" s="393"/>
      <c r="Z8" s="393"/>
      <c r="AA8" s="392" t="s">
        <v>44</v>
      </c>
      <c r="AB8" s="393"/>
      <c r="AC8" s="393"/>
      <c r="AD8" s="392" t="s">
        <v>45</v>
      </c>
      <c r="AE8" s="393"/>
      <c r="AF8" s="393"/>
      <c r="AG8" s="392" t="s">
        <v>29</v>
      </c>
      <c r="AH8" s="393"/>
      <c r="AI8" s="393"/>
      <c r="AJ8" s="392" t="s">
        <v>30</v>
      </c>
      <c r="AK8" s="393"/>
      <c r="AL8" s="393"/>
      <c r="AM8" s="392" t="s">
        <v>31</v>
      </c>
      <c r="AN8" s="393"/>
      <c r="AO8" s="394"/>
      <c r="AP8" s="392" t="s">
        <v>3</v>
      </c>
      <c r="AQ8" s="393"/>
      <c r="AR8" s="394"/>
      <c r="AS8" s="396" t="s">
        <v>40</v>
      </c>
      <c r="AT8" s="397"/>
      <c r="AU8" s="398"/>
      <c r="AV8" s="195"/>
    </row>
    <row r="9" spans="1:48" ht="22.5" customHeight="1" x14ac:dyDescent="0.25">
      <c r="A9" s="303"/>
      <c r="B9" s="555" t="s">
        <v>145</v>
      </c>
      <c r="C9" s="555"/>
      <c r="D9" s="555"/>
      <c r="E9" s="556"/>
      <c r="F9" s="400">
        <f>'利用児童数実績表（2クラス用）'!Y7</f>
        <v>0</v>
      </c>
      <c r="G9" s="401"/>
      <c r="H9" s="402"/>
      <c r="I9" s="400">
        <f>'利用児童数実績表（2クラス用）'!Y9</f>
        <v>0</v>
      </c>
      <c r="J9" s="401"/>
      <c r="K9" s="402"/>
      <c r="L9" s="400">
        <f>'利用児童数実績表（2クラス用）'!Y11</f>
        <v>0</v>
      </c>
      <c r="M9" s="401"/>
      <c r="N9" s="402"/>
      <c r="O9" s="400">
        <f>'利用児童数実績表（2クラス用）'!Y13</f>
        <v>0</v>
      </c>
      <c r="P9" s="401"/>
      <c r="Q9" s="402"/>
      <c r="R9" s="400">
        <f>'利用児童数実績表（2クラス用）'!Y15</f>
        <v>0</v>
      </c>
      <c r="S9" s="401"/>
      <c r="T9" s="402"/>
      <c r="U9" s="400">
        <f>'利用児童数実績表（2クラス用）'!Y17</f>
        <v>0</v>
      </c>
      <c r="V9" s="401"/>
      <c r="W9" s="402"/>
      <c r="X9" s="400">
        <f>'利用児童数実績表（2クラス用）'!Y19</f>
        <v>0</v>
      </c>
      <c r="Y9" s="401"/>
      <c r="Z9" s="402"/>
      <c r="AA9" s="400">
        <f>'利用児童数実績表（2クラス用）'!Y21</f>
        <v>0</v>
      </c>
      <c r="AB9" s="401"/>
      <c r="AC9" s="402"/>
      <c r="AD9" s="400">
        <f>'利用児童数実績表（2クラス用）'!Y23</f>
        <v>0</v>
      </c>
      <c r="AE9" s="401"/>
      <c r="AF9" s="402"/>
      <c r="AG9" s="400">
        <f>'利用児童数実績表（2クラス用）'!Y25</f>
        <v>0</v>
      </c>
      <c r="AH9" s="401"/>
      <c r="AI9" s="402"/>
      <c r="AJ9" s="400">
        <f>'利用児童数実績表（2クラス用）'!Y27</f>
        <v>0</v>
      </c>
      <c r="AK9" s="401"/>
      <c r="AL9" s="402"/>
      <c r="AM9" s="400">
        <f>'利用児童数実績表（2クラス用）'!Y29</f>
        <v>0</v>
      </c>
      <c r="AN9" s="401"/>
      <c r="AO9" s="402"/>
      <c r="AP9" s="400">
        <f t="shared" ref="AP9:AP14" si="0">F9+I9+L9+O9+R9+U9+X9+AA9+AD9+AG9+AJ9+AM9</f>
        <v>0</v>
      </c>
      <c r="AQ9" s="401"/>
      <c r="AR9" s="402"/>
      <c r="AS9" s="400">
        <f t="shared" ref="AS9:AS14" si="1">ROUNDUP(AP9/12,0)</f>
        <v>0</v>
      </c>
      <c r="AT9" s="401"/>
      <c r="AU9" s="402"/>
      <c r="AV9" s="192"/>
    </row>
    <row r="10" spans="1:48" ht="22.5" customHeight="1" x14ac:dyDescent="0.25">
      <c r="A10" s="305"/>
      <c r="B10" s="554" t="s">
        <v>144</v>
      </c>
      <c r="C10" s="420"/>
      <c r="D10" s="420"/>
      <c r="E10" s="421"/>
      <c r="F10" s="406"/>
      <c r="G10" s="407"/>
      <c r="H10" s="408"/>
      <c r="I10" s="406"/>
      <c r="J10" s="407"/>
      <c r="K10" s="408"/>
      <c r="L10" s="406"/>
      <c r="M10" s="407"/>
      <c r="N10" s="408"/>
      <c r="O10" s="406"/>
      <c r="P10" s="407"/>
      <c r="Q10" s="408"/>
      <c r="R10" s="406"/>
      <c r="S10" s="407"/>
      <c r="T10" s="408"/>
      <c r="U10" s="406"/>
      <c r="V10" s="407"/>
      <c r="W10" s="408"/>
      <c r="X10" s="406"/>
      <c r="Y10" s="407"/>
      <c r="Z10" s="408"/>
      <c r="AA10" s="406"/>
      <c r="AB10" s="407"/>
      <c r="AC10" s="408"/>
      <c r="AD10" s="406"/>
      <c r="AE10" s="407"/>
      <c r="AF10" s="408"/>
      <c r="AG10" s="406"/>
      <c r="AH10" s="407"/>
      <c r="AI10" s="408"/>
      <c r="AJ10" s="406"/>
      <c r="AK10" s="407"/>
      <c r="AL10" s="408"/>
      <c r="AM10" s="406"/>
      <c r="AN10" s="407"/>
      <c r="AO10" s="408"/>
      <c r="AP10" s="417">
        <f t="shared" si="0"/>
        <v>0</v>
      </c>
      <c r="AQ10" s="418"/>
      <c r="AR10" s="419"/>
      <c r="AS10" s="417">
        <f t="shared" si="1"/>
        <v>0</v>
      </c>
      <c r="AT10" s="418"/>
      <c r="AU10" s="419"/>
      <c r="AV10" s="192"/>
    </row>
    <row r="11" spans="1:48" ht="22.5" customHeight="1" x14ac:dyDescent="0.25">
      <c r="A11" s="303"/>
      <c r="B11" s="557" t="s">
        <v>146</v>
      </c>
      <c r="C11" s="555"/>
      <c r="D11" s="555"/>
      <c r="E11" s="556"/>
      <c r="F11" s="400">
        <f>'利用児童数実績表（2クラス用）'!Y8</f>
        <v>0</v>
      </c>
      <c r="G11" s="401"/>
      <c r="H11" s="402"/>
      <c r="I11" s="400">
        <f>'利用児童数実績表（2クラス用）'!Y10</f>
        <v>0</v>
      </c>
      <c r="J11" s="401"/>
      <c r="K11" s="402"/>
      <c r="L11" s="400">
        <f>'利用児童数実績表（2クラス用）'!Y12</f>
        <v>0</v>
      </c>
      <c r="M11" s="401"/>
      <c r="N11" s="402"/>
      <c r="O11" s="400">
        <f>'利用児童数実績表（2クラス用）'!Y14</f>
        <v>0</v>
      </c>
      <c r="P11" s="401"/>
      <c r="Q11" s="402"/>
      <c r="R11" s="400">
        <f>'利用児童数実績表（2クラス用）'!Y16</f>
        <v>0</v>
      </c>
      <c r="S11" s="401"/>
      <c r="T11" s="402"/>
      <c r="U11" s="400">
        <f>'利用児童数実績表（2クラス用）'!Y18</f>
        <v>0</v>
      </c>
      <c r="V11" s="401"/>
      <c r="W11" s="402"/>
      <c r="X11" s="400">
        <f>'利用児童数実績表（2クラス用）'!Y20</f>
        <v>0</v>
      </c>
      <c r="Y11" s="401"/>
      <c r="Z11" s="402"/>
      <c r="AA11" s="400">
        <f>'利用児童数実績表（2クラス用）'!Y22</f>
        <v>0</v>
      </c>
      <c r="AB11" s="401"/>
      <c r="AC11" s="402"/>
      <c r="AD11" s="400">
        <f>'利用児童数実績表（2クラス用）'!Y24</f>
        <v>0</v>
      </c>
      <c r="AE11" s="401"/>
      <c r="AF11" s="402"/>
      <c r="AG11" s="400">
        <f>'利用児童数実績表（2クラス用）'!Y26</f>
        <v>0</v>
      </c>
      <c r="AH11" s="401"/>
      <c r="AI11" s="402"/>
      <c r="AJ11" s="400">
        <f>'利用児童数実績表（2クラス用）'!Y28</f>
        <v>0</v>
      </c>
      <c r="AK11" s="401"/>
      <c r="AL11" s="402"/>
      <c r="AM11" s="400">
        <f>'利用児童数実績表（2クラス用）'!Y30</f>
        <v>0</v>
      </c>
      <c r="AN11" s="401"/>
      <c r="AO11" s="402"/>
      <c r="AP11" s="400">
        <f t="shared" si="0"/>
        <v>0</v>
      </c>
      <c r="AQ11" s="401"/>
      <c r="AR11" s="402"/>
      <c r="AS11" s="400">
        <f t="shared" si="1"/>
        <v>0</v>
      </c>
      <c r="AT11" s="401"/>
      <c r="AU11" s="402"/>
      <c r="AV11" s="192"/>
    </row>
    <row r="12" spans="1:48" ht="22.5" customHeight="1" thickBot="1" x14ac:dyDescent="0.3">
      <c r="A12" s="306"/>
      <c r="B12" s="539" t="s">
        <v>144</v>
      </c>
      <c r="C12" s="540"/>
      <c r="D12" s="540"/>
      <c r="E12" s="541"/>
      <c r="F12" s="528"/>
      <c r="G12" s="477"/>
      <c r="H12" s="529"/>
      <c r="I12" s="528"/>
      <c r="J12" s="477"/>
      <c r="K12" s="529"/>
      <c r="L12" s="528"/>
      <c r="M12" s="477"/>
      <c r="N12" s="529"/>
      <c r="O12" s="528"/>
      <c r="P12" s="477"/>
      <c r="Q12" s="529"/>
      <c r="R12" s="528"/>
      <c r="S12" s="477"/>
      <c r="T12" s="529"/>
      <c r="U12" s="528"/>
      <c r="V12" s="477"/>
      <c r="W12" s="529"/>
      <c r="X12" s="528"/>
      <c r="Y12" s="477"/>
      <c r="Z12" s="529"/>
      <c r="AA12" s="528"/>
      <c r="AB12" s="477"/>
      <c r="AC12" s="529"/>
      <c r="AD12" s="528"/>
      <c r="AE12" s="477"/>
      <c r="AF12" s="529"/>
      <c r="AG12" s="528"/>
      <c r="AH12" s="477"/>
      <c r="AI12" s="529"/>
      <c r="AJ12" s="528"/>
      <c r="AK12" s="477"/>
      <c r="AL12" s="529"/>
      <c r="AM12" s="528"/>
      <c r="AN12" s="477"/>
      <c r="AO12" s="529"/>
      <c r="AP12" s="519">
        <f t="shared" si="0"/>
        <v>0</v>
      </c>
      <c r="AQ12" s="520"/>
      <c r="AR12" s="521"/>
      <c r="AS12" s="519">
        <f t="shared" si="1"/>
        <v>0</v>
      </c>
      <c r="AT12" s="520"/>
      <c r="AU12" s="521"/>
      <c r="AV12" s="192"/>
    </row>
    <row r="13" spans="1:48" ht="22.5" customHeight="1" x14ac:dyDescent="0.25">
      <c r="A13" s="558" t="s">
        <v>3</v>
      </c>
      <c r="B13" s="559"/>
      <c r="C13" s="559"/>
      <c r="D13" s="559"/>
      <c r="E13" s="560"/>
      <c r="F13" s="530">
        <f>F9+F11</f>
        <v>0</v>
      </c>
      <c r="G13" s="531"/>
      <c r="H13" s="532"/>
      <c r="I13" s="530">
        <f>I9+I11</f>
        <v>0</v>
      </c>
      <c r="J13" s="531"/>
      <c r="K13" s="532"/>
      <c r="L13" s="530">
        <f t="shared" ref="L13:L14" si="2">L9+L11</f>
        <v>0</v>
      </c>
      <c r="M13" s="531"/>
      <c r="N13" s="532"/>
      <c r="O13" s="530">
        <f t="shared" ref="O13:O14" si="3">O9+O11</f>
        <v>0</v>
      </c>
      <c r="P13" s="531"/>
      <c r="Q13" s="532"/>
      <c r="R13" s="530">
        <f t="shared" ref="R13:R14" si="4">R9+R11</f>
        <v>0</v>
      </c>
      <c r="S13" s="531"/>
      <c r="T13" s="532"/>
      <c r="U13" s="530">
        <f t="shared" ref="U13:U14" si="5">U9+U11</f>
        <v>0</v>
      </c>
      <c r="V13" s="531"/>
      <c r="W13" s="532"/>
      <c r="X13" s="530">
        <f t="shared" ref="X13:X14" si="6">X9+X11</f>
        <v>0</v>
      </c>
      <c r="Y13" s="531"/>
      <c r="Z13" s="532"/>
      <c r="AA13" s="530">
        <f t="shared" ref="AA13:AA14" si="7">AA9+AA11</f>
        <v>0</v>
      </c>
      <c r="AB13" s="531"/>
      <c r="AC13" s="532"/>
      <c r="AD13" s="530">
        <f t="shared" ref="AD13:AD14" si="8">AD9+AD11</f>
        <v>0</v>
      </c>
      <c r="AE13" s="531"/>
      <c r="AF13" s="532"/>
      <c r="AG13" s="530">
        <f t="shared" ref="AG13:AG14" si="9">AG9+AG11</f>
        <v>0</v>
      </c>
      <c r="AH13" s="531"/>
      <c r="AI13" s="532"/>
      <c r="AJ13" s="530">
        <f t="shared" ref="AJ13:AJ14" si="10">AJ9+AJ11</f>
        <v>0</v>
      </c>
      <c r="AK13" s="531"/>
      <c r="AL13" s="532"/>
      <c r="AM13" s="530">
        <f t="shared" ref="AM13:AM14" si="11">AM9+AM11</f>
        <v>0</v>
      </c>
      <c r="AN13" s="531"/>
      <c r="AO13" s="532"/>
      <c r="AP13" s="533">
        <f t="shared" si="0"/>
        <v>0</v>
      </c>
      <c r="AQ13" s="534"/>
      <c r="AR13" s="535"/>
      <c r="AS13" s="533">
        <f t="shared" si="1"/>
        <v>0</v>
      </c>
      <c r="AT13" s="534"/>
      <c r="AU13" s="535"/>
      <c r="AV13" s="192"/>
    </row>
    <row r="14" spans="1:48" ht="22.5" customHeight="1" thickBot="1" x14ac:dyDescent="0.3">
      <c r="A14" s="304"/>
      <c r="B14" s="561" t="s">
        <v>144</v>
      </c>
      <c r="C14" s="562"/>
      <c r="D14" s="562"/>
      <c r="E14" s="563"/>
      <c r="F14" s="536">
        <f>F10+F12</f>
        <v>0</v>
      </c>
      <c r="G14" s="537"/>
      <c r="H14" s="538"/>
      <c r="I14" s="536">
        <f>I10+I12</f>
        <v>0</v>
      </c>
      <c r="J14" s="537"/>
      <c r="K14" s="538"/>
      <c r="L14" s="536">
        <f t="shared" si="2"/>
        <v>0</v>
      </c>
      <c r="M14" s="537"/>
      <c r="N14" s="538"/>
      <c r="O14" s="536">
        <f t="shared" si="3"/>
        <v>0</v>
      </c>
      <c r="P14" s="537"/>
      <c r="Q14" s="538"/>
      <c r="R14" s="536">
        <f t="shared" si="4"/>
        <v>0</v>
      </c>
      <c r="S14" s="537"/>
      <c r="T14" s="538"/>
      <c r="U14" s="536">
        <f t="shared" si="5"/>
        <v>0</v>
      </c>
      <c r="V14" s="537"/>
      <c r="W14" s="538"/>
      <c r="X14" s="536">
        <f t="shared" si="6"/>
        <v>0</v>
      </c>
      <c r="Y14" s="537"/>
      <c r="Z14" s="538"/>
      <c r="AA14" s="536">
        <f t="shared" si="7"/>
        <v>0</v>
      </c>
      <c r="AB14" s="537"/>
      <c r="AC14" s="538"/>
      <c r="AD14" s="536">
        <f t="shared" si="8"/>
        <v>0</v>
      </c>
      <c r="AE14" s="537"/>
      <c r="AF14" s="538"/>
      <c r="AG14" s="536">
        <f t="shared" si="9"/>
        <v>0</v>
      </c>
      <c r="AH14" s="537"/>
      <c r="AI14" s="538"/>
      <c r="AJ14" s="536">
        <f t="shared" si="10"/>
        <v>0</v>
      </c>
      <c r="AK14" s="537"/>
      <c r="AL14" s="538"/>
      <c r="AM14" s="536">
        <f t="shared" si="11"/>
        <v>0</v>
      </c>
      <c r="AN14" s="537"/>
      <c r="AO14" s="538"/>
      <c r="AP14" s="564">
        <f t="shared" si="0"/>
        <v>0</v>
      </c>
      <c r="AQ14" s="565"/>
      <c r="AR14" s="566"/>
      <c r="AS14" s="564">
        <f t="shared" si="1"/>
        <v>0</v>
      </c>
      <c r="AT14" s="565"/>
      <c r="AU14" s="566"/>
      <c r="AV14" s="192"/>
    </row>
    <row r="15" spans="1:48" ht="24" customHeight="1" x14ac:dyDescent="0.25">
      <c r="A15" s="525" t="s">
        <v>0</v>
      </c>
      <c r="B15" s="526"/>
      <c r="C15" s="526"/>
      <c r="D15" s="526"/>
      <c r="E15" s="527"/>
      <c r="F15" s="522"/>
      <c r="G15" s="523"/>
      <c r="H15" s="523"/>
      <c r="I15" s="523"/>
      <c r="J15" s="523"/>
      <c r="K15" s="523"/>
      <c r="L15" s="523"/>
      <c r="M15" s="523"/>
      <c r="N15" s="523"/>
      <c r="O15" s="523"/>
      <c r="P15" s="523"/>
      <c r="Q15" s="523"/>
      <c r="R15" s="523"/>
      <c r="S15" s="523"/>
      <c r="T15" s="523"/>
      <c r="U15" s="523"/>
      <c r="V15" s="523"/>
      <c r="W15" s="523"/>
      <c r="X15" s="523"/>
      <c r="Y15" s="523"/>
      <c r="Z15" s="523"/>
      <c r="AA15" s="523"/>
      <c r="AB15" s="523"/>
      <c r="AC15" s="523"/>
      <c r="AD15" s="523"/>
      <c r="AE15" s="523"/>
      <c r="AF15" s="523"/>
      <c r="AG15" s="523"/>
      <c r="AH15" s="523"/>
      <c r="AI15" s="523"/>
      <c r="AJ15" s="523"/>
      <c r="AK15" s="523"/>
      <c r="AL15" s="523"/>
      <c r="AM15" s="523"/>
      <c r="AN15" s="523"/>
      <c r="AO15" s="523"/>
      <c r="AP15" s="523"/>
      <c r="AQ15" s="523"/>
      <c r="AR15" s="523"/>
      <c r="AS15" s="523"/>
      <c r="AT15" s="523"/>
      <c r="AU15" s="524"/>
      <c r="AV15" s="192"/>
    </row>
    <row r="16" spans="1:48" ht="12.95" customHeight="1" x14ac:dyDescent="0.25">
      <c r="A16" s="192"/>
      <c r="B16" s="192"/>
      <c r="C16" s="192"/>
      <c r="D16" s="192"/>
      <c r="E16" s="192"/>
      <c r="F16" s="193"/>
      <c r="G16" s="193"/>
      <c r="H16" s="193"/>
      <c r="I16" s="193"/>
      <c r="J16" s="193"/>
      <c r="K16" s="193"/>
      <c r="L16" s="193"/>
      <c r="M16" s="193"/>
      <c r="N16" s="193"/>
      <c r="O16" s="193"/>
      <c r="P16" s="193"/>
      <c r="Q16" s="193"/>
      <c r="R16" s="193"/>
      <c r="S16" s="193"/>
      <c r="T16" s="193"/>
      <c r="U16" s="193"/>
      <c r="V16" s="193"/>
      <c r="W16" s="193"/>
      <c r="X16" s="193"/>
      <c r="Y16" s="193"/>
      <c r="Z16" s="193"/>
      <c r="AA16" s="193"/>
      <c r="AB16" s="193"/>
      <c r="AC16" s="193"/>
      <c r="AD16" s="193"/>
      <c r="AE16" s="193"/>
      <c r="AF16" s="193"/>
      <c r="AG16" s="193"/>
      <c r="AH16" s="193"/>
      <c r="AI16" s="197"/>
      <c r="AJ16" s="197"/>
      <c r="AK16" s="197"/>
    </row>
    <row r="17" spans="1:50" ht="18" customHeight="1" x14ac:dyDescent="0.25">
      <c r="A17" s="198" t="s">
        <v>121</v>
      </c>
      <c r="G17" s="413" t="s">
        <v>111</v>
      </c>
      <c r="H17" s="413"/>
      <c r="I17" s="413"/>
      <c r="J17" s="413"/>
      <c r="K17" s="413"/>
      <c r="L17" s="413"/>
      <c r="M17" s="413"/>
      <c r="N17" s="413"/>
      <c r="O17" s="413"/>
      <c r="P17" s="413"/>
      <c r="Q17" s="413"/>
      <c r="R17" s="413"/>
      <c r="S17" s="413"/>
      <c r="T17" s="413"/>
      <c r="U17" s="413"/>
      <c r="V17" s="413"/>
      <c r="W17" s="413"/>
      <c r="X17" s="413"/>
      <c r="Y17" s="413"/>
      <c r="Z17" s="413"/>
      <c r="AA17" s="413"/>
      <c r="AB17" s="413"/>
      <c r="AC17" s="413"/>
      <c r="AD17" s="413"/>
      <c r="AE17" s="413"/>
      <c r="AF17" s="413"/>
      <c r="AG17" s="413"/>
      <c r="AH17" s="413"/>
      <c r="AI17" s="413"/>
      <c r="AJ17" s="413"/>
      <c r="AK17" s="413"/>
      <c r="AL17" s="413"/>
      <c r="AM17" s="413"/>
      <c r="AN17" s="413"/>
      <c r="AO17" s="413"/>
      <c r="AP17" s="413"/>
      <c r="AQ17" s="413"/>
      <c r="AR17" s="413"/>
      <c r="AS17" s="413"/>
      <c r="AT17" s="413"/>
      <c r="AU17" s="413"/>
      <c r="AV17" s="199"/>
      <c r="AX17" s="227"/>
    </row>
    <row r="18" spans="1:50" ht="23.25" customHeight="1" x14ac:dyDescent="0.25">
      <c r="A18" s="542" t="s">
        <v>85</v>
      </c>
      <c r="B18" s="543"/>
      <c r="C18" s="543"/>
      <c r="D18" s="543"/>
      <c r="E18" s="544"/>
      <c r="F18" s="510" t="s">
        <v>46</v>
      </c>
      <c r="G18" s="511"/>
      <c r="H18" s="511"/>
      <c r="I18" s="511"/>
      <c r="J18" s="511"/>
      <c r="K18" s="511"/>
      <c r="L18" s="511"/>
      <c r="M18" s="511"/>
      <c r="N18" s="511"/>
      <c r="O18" s="510" t="s">
        <v>35</v>
      </c>
      <c r="P18" s="511"/>
      <c r="Q18" s="511"/>
      <c r="R18" s="511"/>
      <c r="S18" s="511"/>
      <c r="T18" s="511"/>
      <c r="U18" s="511"/>
      <c r="V18" s="511"/>
      <c r="W18" s="511"/>
      <c r="X18" s="510" t="s">
        <v>36</v>
      </c>
      <c r="Y18" s="511"/>
      <c r="Z18" s="511"/>
      <c r="AA18" s="511"/>
      <c r="AB18" s="511"/>
      <c r="AC18" s="511"/>
      <c r="AD18" s="511"/>
      <c r="AE18" s="511"/>
      <c r="AF18" s="511"/>
      <c r="AG18" s="510" t="s">
        <v>147</v>
      </c>
      <c r="AH18" s="511"/>
      <c r="AI18" s="511"/>
      <c r="AJ18" s="511"/>
      <c r="AK18" s="511"/>
      <c r="AL18" s="511"/>
      <c r="AM18" s="511"/>
      <c r="AN18" s="511"/>
      <c r="AO18" s="512"/>
      <c r="AP18" s="510" t="s">
        <v>3</v>
      </c>
      <c r="AQ18" s="511"/>
      <c r="AR18" s="511"/>
      <c r="AS18" s="511"/>
      <c r="AT18" s="511"/>
      <c r="AU18" s="512"/>
      <c r="AV18" s="192"/>
    </row>
    <row r="19" spans="1:50" ht="23.25" customHeight="1" x14ac:dyDescent="0.25">
      <c r="A19" s="516" t="s">
        <v>33</v>
      </c>
      <c r="B19" s="517"/>
      <c r="C19" s="517"/>
      <c r="D19" s="517"/>
      <c r="E19" s="518"/>
      <c r="F19" s="500"/>
      <c r="G19" s="501"/>
      <c r="H19" s="501"/>
      <c r="I19" s="504" t="s">
        <v>38</v>
      </c>
      <c r="J19" s="504"/>
      <c r="K19" s="505"/>
      <c r="L19" s="505"/>
      <c r="M19" s="504" t="s">
        <v>39</v>
      </c>
      <c r="N19" s="506"/>
      <c r="O19" s="500"/>
      <c r="P19" s="501"/>
      <c r="Q19" s="501"/>
      <c r="R19" s="504" t="s">
        <v>38</v>
      </c>
      <c r="S19" s="504"/>
      <c r="T19" s="505"/>
      <c r="U19" s="505"/>
      <c r="V19" s="504" t="s">
        <v>39</v>
      </c>
      <c r="W19" s="506"/>
      <c r="X19" s="500"/>
      <c r="Y19" s="501"/>
      <c r="Z19" s="501"/>
      <c r="AA19" s="504" t="s">
        <v>38</v>
      </c>
      <c r="AB19" s="504"/>
      <c r="AC19" s="505"/>
      <c r="AD19" s="505"/>
      <c r="AE19" s="504" t="s">
        <v>39</v>
      </c>
      <c r="AF19" s="506"/>
      <c r="AG19" s="500"/>
      <c r="AH19" s="501"/>
      <c r="AI19" s="501"/>
      <c r="AJ19" s="504" t="s">
        <v>38</v>
      </c>
      <c r="AK19" s="504"/>
      <c r="AL19" s="505"/>
      <c r="AM19" s="505"/>
      <c r="AN19" s="504" t="s">
        <v>39</v>
      </c>
      <c r="AO19" s="506"/>
      <c r="AP19" s="507"/>
      <c r="AQ19" s="508"/>
      <c r="AR19" s="508"/>
      <c r="AS19" s="508"/>
      <c r="AT19" s="508"/>
      <c r="AU19" s="509"/>
      <c r="AV19" s="192"/>
    </row>
    <row r="20" spans="1:50" ht="23.25" customHeight="1" x14ac:dyDescent="0.25">
      <c r="A20" s="516" t="s">
        <v>34</v>
      </c>
      <c r="B20" s="517"/>
      <c r="C20" s="517"/>
      <c r="D20" s="517"/>
      <c r="E20" s="518"/>
      <c r="F20" s="500"/>
      <c r="G20" s="501"/>
      <c r="H20" s="501"/>
      <c r="I20" s="504" t="s">
        <v>38</v>
      </c>
      <c r="J20" s="504"/>
      <c r="K20" s="505"/>
      <c r="L20" s="505"/>
      <c r="M20" s="504" t="s">
        <v>39</v>
      </c>
      <c r="N20" s="506"/>
      <c r="O20" s="500"/>
      <c r="P20" s="501"/>
      <c r="Q20" s="501"/>
      <c r="R20" s="504" t="s">
        <v>38</v>
      </c>
      <c r="S20" s="504"/>
      <c r="T20" s="505"/>
      <c r="U20" s="505"/>
      <c r="V20" s="504" t="s">
        <v>39</v>
      </c>
      <c r="W20" s="506"/>
      <c r="X20" s="500"/>
      <c r="Y20" s="501"/>
      <c r="Z20" s="501"/>
      <c r="AA20" s="504" t="s">
        <v>38</v>
      </c>
      <c r="AB20" s="504"/>
      <c r="AC20" s="505"/>
      <c r="AD20" s="505"/>
      <c r="AE20" s="504" t="s">
        <v>39</v>
      </c>
      <c r="AF20" s="506"/>
      <c r="AG20" s="500"/>
      <c r="AH20" s="501"/>
      <c r="AI20" s="501"/>
      <c r="AJ20" s="504" t="s">
        <v>38</v>
      </c>
      <c r="AK20" s="504"/>
      <c r="AL20" s="505"/>
      <c r="AM20" s="505"/>
      <c r="AN20" s="504" t="s">
        <v>39</v>
      </c>
      <c r="AO20" s="506"/>
      <c r="AP20" s="507"/>
      <c r="AQ20" s="508"/>
      <c r="AR20" s="508"/>
      <c r="AS20" s="508"/>
      <c r="AT20" s="508"/>
      <c r="AU20" s="509"/>
      <c r="AV20" s="192"/>
    </row>
    <row r="21" spans="1:50" ht="23.25" customHeight="1" x14ac:dyDescent="0.25">
      <c r="A21" s="516" t="s">
        <v>123</v>
      </c>
      <c r="B21" s="517"/>
      <c r="C21" s="517"/>
      <c r="D21" s="517"/>
      <c r="E21" s="518"/>
      <c r="F21" s="500"/>
      <c r="G21" s="501"/>
      <c r="H21" s="501"/>
      <c r="I21" s="501"/>
      <c r="J21" s="501"/>
      <c r="K21" s="501"/>
      <c r="L21" s="501"/>
      <c r="M21" s="498" t="s">
        <v>2</v>
      </c>
      <c r="N21" s="499"/>
      <c r="O21" s="500"/>
      <c r="P21" s="501"/>
      <c r="Q21" s="501"/>
      <c r="R21" s="501"/>
      <c r="S21" s="501"/>
      <c r="T21" s="501"/>
      <c r="U21" s="501"/>
      <c r="V21" s="498" t="s">
        <v>2</v>
      </c>
      <c r="W21" s="499"/>
      <c r="X21" s="500"/>
      <c r="Y21" s="501"/>
      <c r="Z21" s="501"/>
      <c r="AA21" s="501"/>
      <c r="AB21" s="501"/>
      <c r="AC21" s="501"/>
      <c r="AD21" s="501"/>
      <c r="AE21" s="498" t="s">
        <v>2</v>
      </c>
      <c r="AF21" s="499"/>
      <c r="AG21" s="500"/>
      <c r="AH21" s="501"/>
      <c r="AI21" s="501"/>
      <c r="AJ21" s="501"/>
      <c r="AK21" s="501"/>
      <c r="AL21" s="501"/>
      <c r="AM21" s="501"/>
      <c r="AN21" s="498" t="s">
        <v>2</v>
      </c>
      <c r="AO21" s="499"/>
      <c r="AP21" s="502">
        <f>SUM(F21,O21,X21,AG21)</f>
        <v>0</v>
      </c>
      <c r="AQ21" s="503"/>
      <c r="AR21" s="503"/>
      <c r="AS21" s="503"/>
      <c r="AT21" s="498" t="s">
        <v>2</v>
      </c>
      <c r="AU21" s="499"/>
      <c r="AV21" s="200"/>
    </row>
    <row r="22" spans="1:50" ht="23.35" customHeight="1" x14ac:dyDescent="0.25">
      <c r="A22" s="513" t="s">
        <v>87</v>
      </c>
      <c r="B22" s="514"/>
      <c r="C22" s="514"/>
      <c r="D22" s="514"/>
      <c r="E22" s="515"/>
      <c r="F22" s="510" t="s">
        <v>46</v>
      </c>
      <c r="G22" s="511"/>
      <c r="H22" s="511"/>
      <c r="I22" s="511"/>
      <c r="J22" s="511"/>
      <c r="K22" s="511"/>
      <c r="L22" s="511"/>
      <c r="M22" s="511"/>
      <c r="N22" s="511"/>
      <c r="O22" s="510" t="s">
        <v>35</v>
      </c>
      <c r="P22" s="511"/>
      <c r="Q22" s="511"/>
      <c r="R22" s="511"/>
      <c r="S22" s="511"/>
      <c r="T22" s="511"/>
      <c r="U22" s="511"/>
      <c r="V22" s="511"/>
      <c r="W22" s="511"/>
      <c r="X22" s="510" t="s">
        <v>36</v>
      </c>
      <c r="Y22" s="511"/>
      <c r="Z22" s="511"/>
      <c r="AA22" s="511"/>
      <c r="AB22" s="511"/>
      <c r="AC22" s="511"/>
      <c r="AD22" s="511"/>
      <c r="AE22" s="511"/>
      <c r="AF22" s="511"/>
      <c r="AG22" s="510" t="s">
        <v>147</v>
      </c>
      <c r="AH22" s="511"/>
      <c r="AI22" s="511"/>
      <c r="AJ22" s="511"/>
      <c r="AK22" s="511"/>
      <c r="AL22" s="511"/>
      <c r="AM22" s="511"/>
      <c r="AN22" s="511"/>
      <c r="AO22" s="512"/>
      <c r="AP22" s="510" t="s">
        <v>3</v>
      </c>
      <c r="AQ22" s="511"/>
      <c r="AR22" s="511"/>
      <c r="AS22" s="511"/>
      <c r="AT22" s="511"/>
      <c r="AU22" s="512"/>
      <c r="AV22" s="201"/>
    </row>
    <row r="23" spans="1:50" ht="23.35" customHeight="1" x14ac:dyDescent="0.25">
      <c r="A23" s="510" t="s">
        <v>33</v>
      </c>
      <c r="B23" s="511"/>
      <c r="C23" s="511"/>
      <c r="D23" s="511"/>
      <c r="E23" s="512"/>
      <c r="F23" s="500"/>
      <c r="G23" s="501"/>
      <c r="H23" s="501"/>
      <c r="I23" s="504" t="s">
        <v>38</v>
      </c>
      <c r="J23" s="504"/>
      <c r="K23" s="505"/>
      <c r="L23" s="505"/>
      <c r="M23" s="504" t="s">
        <v>39</v>
      </c>
      <c r="N23" s="506"/>
      <c r="O23" s="500"/>
      <c r="P23" s="501"/>
      <c r="Q23" s="501"/>
      <c r="R23" s="504" t="s">
        <v>38</v>
      </c>
      <c r="S23" s="504"/>
      <c r="T23" s="505"/>
      <c r="U23" s="505"/>
      <c r="V23" s="504" t="s">
        <v>39</v>
      </c>
      <c r="W23" s="506"/>
      <c r="X23" s="500"/>
      <c r="Y23" s="501"/>
      <c r="Z23" s="501"/>
      <c r="AA23" s="504" t="s">
        <v>38</v>
      </c>
      <c r="AB23" s="504"/>
      <c r="AC23" s="505"/>
      <c r="AD23" s="505"/>
      <c r="AE23" s="504" t="s">
        <v>39</v>
      </c>
      <c r="AF23" s="506"/>
      <c r="AG23" s="500"/>
      <c r="AH23" s="501"/>
      <c r="AI23" s="501"/>
      <c r="AJ23" s="504" t="s">
        <v>38</v>
      </c>
      <c r="AK23" s="504"/>
      <c r="AL23" s="505"/>
      <c r="AM23" s="505"/>
      <c r="AN23" s="504" t="s">
        <v>39</v>
      </c>
      <c r="AO23" s="506"/>
      <c r="AP23" s="507"/>
      <c r="AQ23" s="508"/>
      <c r="AR23" s="508"/>
      <c r="AS23" s="508"/>
      <c r="AT23" s="508"/>
      <c r="AU23" s="509"/>
      <c r="AV23" s="201"/>
    </row>
    <row r="24" spans="1:50" ht="23.35" customHeight="1" x14ac:dyDescent="0.25">
      <c r="A24" s="510" t="s">
        <v>34</v>
      </c>
      <c r="B24" s="511"/>
      <c r="C24" s="511"/>
      <c r="D24" s="511"/>
      <c r="E24" s="512"/>
      <c r="F24" s="500"/>
      <c r="G24" s="501"/>
      <c r="H24" s="501"/>
      <c r="I24" s="504" t="s">
        <v>38</v>
      </c>
      <c r="J24" s="504"/>
      <c r="K24" s="505"/>
      <c r="L24" s="505"/>
      <c r="M24" s="504" t="s">
        <v>39</v>
      </c>
      <c r="N24" s="506"/>
      <c r="O24" s="500"/>
      <c r="P24" s="501"/>
      <c r="Q24" s="501"/>
      <c r="R24" s="504" t="s">
        <v>38</v>
      </c>
      <c r="S24" s="504"/>
      <c r="T24" s="505"/>
      <c r="U24" s="505"/>
      <c r="V24" s="504" t="s">
        <v>39</v>
      </c>
      <c r="W24" s="506"/>
      <c r="X24" s="500"/>
      <c r="Y24" s="501"/>
      <c r="Z24" s="501"/>
      <c r="AA24" s="504" t="s">
        <v>38</v>
      </c>
      <c r="AB24" s="504"/>
      <c r="AC24" s="505"/>
      <c r="AD24" s="505"/>
      <c r="AE24" s="504" t="s">
        <v>39</v>
      </c>
      <c r="AF24" s="506"/>
      <c r="AG24" s="500"/>
      <c r="AH24" s="501"/>
      <c r="AI24" s="501"/>
      <c r="AJ24" s="504" t="s">
        <v>38</v>
      </c>
      <c r="AK24" s="504"/>
      <c r="AL24" s="505"/>
      <c r="AM24" s="505"/>
      <c r="AN24" s="504" t="s">
        <v>39</v>
      </c>
      <c r="AO24" s="506"/>
      <c r="AP24" s="507"/>
      <c r="AQ24" s="508"/>
      <c r="AR24" s="508"/>
      <c r="AS24" s="508"/>
      <c r="AT24" s="508"/>
      <c r="AU24" s="509"/>
      <c r="AV24" s="201"/>
    </row>
    <row r="25" spans="1:50" ht="23.35" customHeight="1" x14ac:dyDescent="0.25">
      <c r="A25" s="510" t="s">
        <v>123</v>
      </c>
      <c r="B25" s="511"/>
      <c r="C25" s="511"/>
      <c r="D25" s="511"/>
      <c r="E25" s="512"/>
      <c r="F25" s="500"/>
      <c r="G25" s="501"/>
      <c r="H25" s="501"/>
      <c r="I25" s="501"/>
      <c r="J25" s="501"/>
      <c r="K25" s="501"/>
      <c r="L25" s="501"/>
      <c r="M25" s="498" t="s">
        <v>2</v>
      </c>
      <c r="N25" s="499"/>
      <c r="O25" s="500"/>
      <c r="P25" s="501"/>
      <c r="Q25" s="501"/>
      <c r="R25" s="501"/>
      <c r="S25" s="501"/>
      <c r="T25" s="501"/>
      <c r="U25" s="501"/>
      <c r="V25" s="498" t="s">
        <v>2</v>
      </c>
      <c r="W25" s="499"/>
      <c r="X25" s="500"/>
      <c r="Y25" s="501"/>
      <c r="Z25" s="501"/>
      <c r="AA25" s="501"/>
      <c r="AB25" s="501"/>
      <c r="AC25" s="501"/>
      <c r="AD25" s="501"/>
      <c r="AE25" s="498" t="s">
        <v>2</v>
      </c>
      <c r="AF25" s="499"/>
      <c r="AG25" s="500"/>
      <c r="AH25" s="501"/>
      <c r="AI25" s="501"/>
      <c r="AJ25" s="501"/>
      <c r="AK25" s="501"/>
      <c r="AL25" s="501"/>
      <c r="AM25" s="501"/>
      <c r="AN25" s="498" t="s">
        <v>2</v>
      </c>
      <c r="AO25" s="499"/>
      <c r="AP25" s="502">
        <f>SUM(F25,O25,X25,AG25)</f>
        <v>0</v>
      </c>
      <c r="AQ25" s="503"/>
      <c r="AR25" s="503"/>
      <c r="AS25" s="503"/>
      <c r="AT25" s="498" t="s">
        <v>2</v>
      </c>
      <c r="AU25" s="499"/>
    </row>
    <row r="26" spans="1:50" ht="17.350000000000001" customHeight="1" x14ac:dyDescent="0.25">
      <c r="A26" s="438" t="s">
        <v>135</v>
      </c>
      <c r="B26" s="439"/>
      <c r="C26" s="439"/>
      <c r="D26" s="439"/>
      <c r="E26" s="439"/>
      <c r="F26" s="439"/>
      <c r="G26" s="439"/>
      <c r="H26" s="439"/>
      <c r="I26" s="439"/>
      <c r="J26" s="439"/>
      <c r="K26" s="282" t="s">
        <v>138</v>
      </c>
      <c r="L26" s="567"/>
      <c r="M26" s="567"/>
      <c r="N26" s="567"/>
      <c r="O26" s="567"/>
      <c r="P26" s="567"/>
      <c r="Q26" s="567"/>
      <c r="R26" s="567"/>
      <c r="S26" s="567"/>
      <c r="T26" s="567"/>
      <c r="U26" s="282" t="s">
        <v>139</v>
      </c>
      <c r="V26" s="282" t="s">
        <v>52</v>
      </c>
      <c r="W26" s="282"/>
      <c r="X26" s="282" t="s">
        <v>138</v>
      </c>
      <c r="Y26" s="567"/>
      <c r="Z26" s="567"/>
      <c r="AA26" s="567"/>
      <c r="AB26" s="567"/>
      <c r="AC26" s="567"/>
      <c r="AD26" s="567"/>
      <c r="AE26" s="567"/>
      <c r="AF26" s="567"/>
      <c r="AG26" s="567"/>
      <c r="AH26" s="282" t="s">
        <v>139</v>
      </c>
      <c r="AI26" s="282" t="s">
        <v>52</v>
      </c>
      <c r="AJ26" s="282"/>
      <c r="AK26" s="282" t="s">
        <v>138</v>
      </c>
      <c r="AL26" s="567"/>
      <c r="AM26" s="567"/>
      <c r="AN26" s="567"/>
      <c r="AO26" s="567"/>
      <c r="AP26" s="567"/>
      <c r="AQ26" s="567"/>
      <c r="AR26" s="567"/>
      <c r="AS26" s="567"/>
      <c r="AT26" s="567"/>
      <c r="AU26" s="301" t="s">
        <v>139</v>
      </c>
    </row>
    <row r="27" spans="1:50" ht="17.350000000000001" customHeight="1" x14ac:dyDescent="0.25">
      <c r="A27" s="440" t="s">
        <v>136</v>
      </c>
      <c r="B27" s="441"/>
      <c r="C27" s="441"/>
      <c r="D27" s="441"/>
      <c r="E27" s="441"/>
      <c r="F27" s="441"/>
      <c r="G27" s="441"/>
      <c r="H27" s="441"/>
      <c r="I27" s="441"/>
      <c r="J27" s="441"/>
      <c r="K27" s="228" t="s">
        <v>138</v>
      </c>
      <c r="L27" s="443"/>
      <c r="M27" s="443"/>
      <c r="N27" s="443"/>
      <c r="O27" s="443"/>
      <c r="P27" s="443"/>
      <c r="Q27" s="443"/>
      <c r="R27" s="443"/>
      <c r="S27" s="443"/>
      <c r="T27" s="443"/>
      <c r="U27" s="443"/>
      <c r="V27" s="443"/>
      <c r="W27" s="443"/>
      <c r="X27" s="443"/>
      <c r="Y27" s="443"/>
      <c r="Z27" s="443"/>
      <c r="AA27" s="443"/>
      <c r="AB27" s="443"/>
      <c r="AC27" s="443"/>
      <c r="AD27" s="443"/>
      <c r="AE27" s="443"/>
      <c r="AF27" s="443"/>
      <c r="AG27" s="443"/>
      <c r="AH27" s="443"/>
      <c r="AI27" s="443"/>
      <c r="AJ27" s="443"/>
      <c r="AK27" s="443"/>
      <c r="AL27" s="443"/>
      <c r="AM27" s="443"/>
      <c r="AN27" s="443"/>
      <c r="AO27" s="443"/>
      <c r="AP27" s="443"/>
      <c r="AQ27" s="443"/>
      <c r="AR27" s="443"/>
      <c r="AS27" s="443"/>
      <c r="AT27" s="443"/>
      <c r="AU27" s="283" t="s">
        <v>139</v>
      </c>
    </row>
    <row r="28" spans="1:50" ht="17.350000000000001" customHeight="1" x14ac:dyDescent="0.25">
      <c r="A28" s="436" t="s">
        <v>137</v>
      </c>
      <c r="B28" s="437"/>
      <c r="C28" s="437"/>
      <c r="D28" s="437"/>
      <c r="E28" s="437"/>
      <c r="F28" s="437"/>
      <c r="G28" s="437"/>
      <c r="H28" s="437"/>
      <c r="I28" s="437"/>
      <c r="J28" s="437"/>
      <c r="K28" s="284" t="s">
        <v>138</v>
      </c>
      <c r="L28" s="444"/>
      <c r="M28" s="444"/>
      <c r="N28" s="444"/>
      <c r="O28" s="444"/>
      <c r="P28" s="444"/>
      <c r="Q28" s="444"/>
      <c r="R28" s="444"/>
      <c r="S28" s="444"/>
      <c r="T28" s="444"/>
      <c r="U28" s="444"/>
      <c r="V28" s="444"/>
      <c r="W28" s="444"/>
      <c r="X28" s="444"/>
      <c r="Y28" s="444"/>
      <c r="Z28" s="444"/>
      <c r="AA28" s="444"/>
      <c r="AB28" s="444"/>
      <c r="AC28" s="444"/>
      <c r="AD28" s="444"/>
      <c r="AE28" s="444"/>
      <c r="AF28" s="444"/>
      <c r="AG28" s="444"/>
      <c r="AH28" s="444"/>
      <c r="AI28" s="444"/>
      <c r="AJ28" s="444"/>
      <c r="AK28" s="444"/>
      <c r="AL28" s="444"/>
      <c r="AM28" s="444"/>
      <c r="AN28" s="444"/>
      <c r="AO28" s="444"/>
      <c r="AP28" s="444"/>
      <c r="AQ28" s="444"/>
      <c r="AR28" s="444"/>
      <c r="AS28" s="444"/>
      <c r="AT28" s="444"/>
      <c r="AU28" s="285" t="s">
        <v>139</v>
      </c>
    </row>
    <row r="29" spans="1:50" ht="24" customHeight="1" x14ac:dyDescent="0.25">
      <c r="A29" s="202"/>
      <c r="B29" s="202"/>
      <c r="C29" s="202"/>
      <c r="D29" s="202"/>
      <c r="E29" s="202"/>
      <c r="F29" s="202"/>
      <c r="G29" s="202"/>
      <c r="H29" s="202"/>
      <c r="I29" s="202"/>
      <c r="J29" s="202"/>
      <c r="K29" s="202"/>
      <c r="L29" s="202"/>
      <c r="M29" s="202"/>
      <c r="N29" s="202"/>
      <c r="O29" s="202"/>
      <c r="P29" s="202"/>
      <c r="Q29" s="202"/>
      <c r="R29" s="202"/>
      <c r="S29" s="202"/>
      <c r="T29" s="202"/>
      <c r="U29" s="202"/>
      <c r="V29" s="202"/>
      <c r="W29" s="202"/>
      <c r="X29" s="202"/>
      <c r="Y29" s="202"/>
      <c r="Z29" s="202"/>
      <c r="AA29" s="202"/>
      <c r="AB29" s="202"/>
      <c r="AC29" s="202"/>
      <c r="AD29" s="202"/>
      <c r="AE29" s="202"/>
      <c r="AF29" s="202"/>
      <c r="AG29" s="202"/>
      <c r="AH29" s="202"/>
      <c r="AV29" s="192"/>
    </row>
    <row r="30" spans="1:50" ht="24" customHeight="1" x14ac:dyDescent="0.25">
      <c r="A30" s="198" t="s">
        <v>112</v>
      </c>
      <c r="U30" s="203"/>
      <c r="AV30" s="223"/>
    </row>
    <row r="31" spans="1:50" ht="23.35" customHeight="1" x14ac:dyDescent="0.25">
      <c r="A31" s="489" t="s">
        <v>85</v>
      </c>
      <c r="B31" s="490"/>
      <c r="C31" s="490"/>
      <c r="D31" s="491"/>
      <c r="E31" s="204" t="s">
        <v>4</v>
      </c>
      <c r="F31" s="205"/>
      <c r="G31" s="205"/>
      <c r="H31" s="205"/>
      <c r="I31" s="205"/>
      <c r="J31" s="205"/>
      <c r="K31" s="205"/>
      <c r="L31" s="205"/>
      <c r="M31" s="205"/>
      <c r="N31" s="205"/>
      <c r="O31" s="205"/>
      <c r="P31" s="205"/>
      <c r="Q31" s="205"/>
      <c r="R31" s="206"/>
      <c r="S31" s="472"/>
      <c r="T31" s="472"/>
      <c r="U31" s="472"/>
      <c r="V31" s="472"/>
      <c r="W31" s="206" t="s">
        <v>1</v>
      </c>
      <c r="X31" s="207"/>
      <c r="Y31" s="206" t="s">
        <v>6</v>
      </c>
      <c r="Z31" s="206"/>
      <c r="AA31" s="206"/>
      <c r="AB31" s="206"/>
      <c r="AC31" s="206"/>
      <c r="AD31" s="206"/>
      <c r="AE31" s="472"/>
      <c r="AF31" s="472"/>
      <c r="AG31" s="472"/>
      <c r="AH31" s="207" t="s">
        <v>1</v>
      </c>
      <c r="AI31" s="206" t="s">
        <v>113</v>
      </c>
      <c r="AJ31" s="206" t="s">
        <v>114</v>
      </c>
      <c r="AK31" s="206"/>
      <c r="AL31" s="206"/>
      <c r="AM31" s="472"/>
      <c r="AN31" s="472"/>
      <c r="AO31" s="472"/>
      <c r="AP31" s="206" t="s">
        <v>7</v>
      </c>
      <c r="AQ31" s="206"/>
      <c r="AR31" s="205"/>
      <c r="AS31" s="205"/>
      <c r="AT31" s="205"/>
      <c r="AU31" s="208"/>
      <c r="AV31" s="223"/>
    </row>
    <row r="32" spans="1:50" ht="23.35" customHeight="1" x14ac:dyDescent="0.25">
      <c r="A32" s="492"/>
      <c r="B32" s="493"/>
      <c r="C32" s="493"/>
      <c r="D32" s="494"/>
      <c r="E32" s="209" t="s">
        <v>5</v>
      </c>
      <c r="F32" s="210"/>
      <c r="G32" s="210"/>
      <c r="H32" s="210"/>
      <c r="I32" s="210"/>
      <c r="J32" s="210"/>
      <c r="K32" s="210"/>
      <c r="L32" s="210"/>
      <c r="M32" s="210"/>
      <c r="N32" s="210"/>
      <c r="O32" s="210"/>
      <c r="P32" s="210"/>
      <c r="Q32" s="210"/>
      <c r="R32" s="211"/>
      <c r="S32" s="452"/>
      <c r="T32" s="452"/>
      <c r="U32" s="452"/>
      <c r="V32" s="452"/>
      <c r="W32" s="211" t="s">
        <v>1</v>
      </c>
      <c r="X32" s="212"/>
      <c r="Y32" s="211" t="s">
        <v>6</v>
      </c>
      <c r="Z32" s="211"/>
      <c r="AA32" s="211"/>
      <c r="AB32" s="211"/>
      <c r="AC32" s="211"/>
      <c r="AD32" s="211"/>
      <c r="AE32" s="452"/>
      <c r="AF32" s="452"/>
      <c r="AG32" s="452"/>
      <c r="AH32" s="212" t="s">
        <v>1</v>
      </c>
      <c r="AI32" s="211" t="s">
        <v>113</v>
      </c>
      <c r="AJ32" s="211" t="s">
        <v>114</v>
      </c>
      <c r="AK32" s="211"/>
      <c r="AL32" s="211"/>
      <c r="AM32" s="452"/>
      <c r="AN32" s="452"/>
      <c r="AO32" s="452"/>
      <c r="AP32" s="211" t="s">
        <v>7</v>
      </c>
      <c r="AQ32" s="211"/>
      <c r="AR32" s="210"/>
      <c r="AS32" s="210"/>
      <c r="AT32" s="210"/>
      <c r="AU32" s="213"/>
      <c r="AV32" s="223"/>
    </row>
    <row r="33" spans="1:48" ht="23.35" customHeight="1" x14ac:dyDescent="0.25">
      <c r="A33" s="492"/>
      <c r="B33" s="493"/>
      <c r="C33" s="493"/>
      <c r="D33" s="494"/>
      <c r="E33" s="209" t="s">
        <v>115</v>
      </c>
      <c r="F33" s="214"/>
      <c r="G33" s="214"/>
      <c r="H33" s="214"/>
      <c r="I33" s="214"/>
      <c r="J33" s="214"/>
      <c r="K33" s="214"/>
      <c r="L33" s="210"/>
      <c r="M33" s="210"/>
      <c r="N33" s="210"/>
      <c r="O33" s="210"/>
      <c r="P33" s="210"/>
      <c r="Q33" s="210"/>
      <c r="R33" s="210"/>
      <c r="S33" s="487"/>
      <c r="T33" s="487"/>
      <c r="U33" s="487"/>
      <c r="V33" s="487"/>
      <c r="W33" s="211" t="s">
        <v>1</v>
      </c>
      <c r="X33" s="211"/>
      <c r="Y33" s="211" t="s">
        <v>6</v>
      </c>
      <c r="Z33" s="211"/>
      <c r="AA33" s="215"/>
      <c r="AB33" s="211"/>
      <c r="AC33" s="211"/>
      <c r="AD33" s="211"/>
      <c r="AE33" s="488"/>
      <c r="AF33" s="488"/>
      <c r="AG33" s="488"/>
      <c r="AH33" s="211" t="s">
        <v>1</v>
      </c>
      <c r="AI33" s="216" t="s">
        <v>113</v>
      </c>
      <c r="AJ33" s="217" t="s">
        <v>114</v>
      </c>
      <c r="AK33" s="211"/>
      <c r="AL33" s="211"/>
      <c r="AM33" s="487"/>
      <c r="AN33" s="487"/>
      <c r="AO33" s="487"/>
      <c r="AP33" s="211" t="s">
        <v>7</v>
      </c>
      <c r="AQ33" s="210"/>
      <c r="AR33" s="210"/>
      <c r="AS33" s="210"/>
      <c r="AT33" s="210"/>
      <c r="AU33" s="213"/>
    </row>
    <row r="34" spans="1:48" ht="23.35" customHeight="1" x14ac:dyDescent="0.25">
      <c r="A34" s="495"/>
      <c r="B34" s="496"/>
      <c r="C34" s="496"/>
      <c r="D34" s="497"/>
      <c r="E34" s="218" t="s">
        <v>124</v>
      </c>
      <c r="F34" s="219"/>
      <c r="G34" s="219"/>
      <c r="H34" s="219"/>
      <c r="I34" s="219" t="s">
        <v>41</v>
      </c>
      <c r="J34" s="477"/>
      <c r="K34" s="477"/>
      <c r="L34" s="477"/>
      <c r="M34" s="477"/>
      <c r="N34" s="477"/>
      <c r="O34" s="477"/>
      <c r="P34" s="477"/>
      <c r="Q34" s="477"/>
      <c r="R34" s="188" t="s">
        <v>42</v>
      </c>
      <c r="S34" s="407"/>
      <c r="T34" s="407"/>
      <c r="U34" s="407"/>
      <c r="V34" s="407"/>
      <c r="W34" s="219" t="s">
        <v>1</v>
      </c>
      <c r="X34" s="220"/>
      <c r="Y34" s="219" t="s">
        <v>6</v>
      </c>
      <c r="Z34" s="219"/>
      <c r="AA34" s="219"/>
      <c r="AB34" s="219"/>
      <c r="AC34" s="219"/>
      <c r="AD34" s="219"/>
      <c r="AE34" s="407"/>
      <c r="AF34" s="407"/>
      <c r="AG34" s="407"/>
      <c r="AH34" s="220" t="s">
        <v>1</v>
      </c>
      <c r="AI34" s="219" t="s">
        <v>113</v>
      </c>
      <c r="AJ34" s="219" t="s">
        <v>114</v>
      </c>
      <c r="AK34" s="219"/>
      <c r="AL34" s="219"/>
      <c r="AM34" s="407"/>
      <c r="AN34" s="407"/>
      <c r="AO34" s="407"/>
      <c r="AP34" s="219" t="s">
        <v>7</v>
      </c>
      <c r="AQ34" s="219"/>
      <c r="AR34" s="219"/>
      <c r="AS34" s="219"/>
      <c r="AT34" s="219"/>
      <c r="AU34" s="221"/>
    </row>
    <row r="35" spans="1:48" ht="24" customHeight="1" x14ac:dyDescent="0.25">
      <c r="A35" s="489" t="s">
        <v>86</v>
      </c>
      <c r="B35" s="490"/>
      <c r="C35" s="490"/>
      <c r="D35" s="491"/>
      <c r="E35" s="204" t="s">
        <v>4</v>
      </c>
      <c r="F35" s="205"/>
      <c r="G35" s="205"/>
      <c r="H35" s="205"/>
      <c r="I35" s="205"/>
      <c r="J35" s="205"/>
      <c r="K35" s="205"/>
      <c r="L35" s="205"/>
      <c r="M35" s="205"/>
      <c r="N35" s="205"/>
      <c r="O35" s="205"/>
      <c r="P35" s="205"/>
      <c r="Q35" s="205"/>
      <c r="R35" s="206"/>
      <c r="S35" s="472"/>
      <c r="T35" s="472"/>
      <c r="U35" s="472"/>
      <c r="V35" s="472"/>
      <c r="W35" s="206" t="s">
        <v>1</v>
      </c>
      <c r="X35" s="207"/>
      <c r="Y35" s="206" t="s">
        <v>6</v>
      </c>
      <c r="Z35" s="206"/>
      <c r="AA35" s="206"/>
      <c r="AB35" s="206"/>
      <c r="AC35" s="206"/>
      <c r="AD35" s="206"/>
      <c r="AE35" s="472"/>
      <c r="AF35" s="472"/>
      <c r="AG35" s="472"/>
      <c r="AH35" s="207" t="s">
        <v>1</v>
      </c>
      <c r="AI35" s="206" t="s">
        <v>113</v>
      </c>
      <c r="AJ35" s="206" t="s">
        <v>114</v>
      </c>
      <c r="AK35" s="206"/>
      <c r="AL35" s="206"/>
      <c r="AM35" s="472"/>
      <c r="AN35" s="472"/>
      <c r="AO35" s="472"/>
      <c r="AP35" s="206" t="s">
        <v>7</v>
      </c>
      <c r="AQ35" s="206"/>
      <c r="AR35" s="205"/>
      <c r="AS35" s="205"/>
      <c r="AT35" s="205"/>
      <c r="AU35" s="208"/>
      <c r="AV35" s="226"/>
    </row>
    <row r="36" spans="1:48" ht="23.35" customHeight="1" x14ac:dyDescent="0.25">
      <c r="A36" s="492"/>
      <c r="B36" s="493"/>
      <c r="C36" s="493"/>
      <c r="D36" s="494"/>
      <c r="E36" s="209" t="s">
        <v>5</v>
      </c>
      <c r="F36" s="210"/>
      <c r="G36" s="210"/>
      <c r="H36" s="210"/>
      <c r="I36" s="210"/>
      <c r="J36" s="210"/>
      <c r="K36" s="210"/>
      <c r="L36" s="210"/>
      <c r="M36" s="210"/>
      <c r="N36" s="210"/>
      <c r="O36" s="210"/>
      <c r="P36" s="210"/>
      <c r="Q36" s="210"/>
      <c r="R36" s="211"/>
      <c r="S36" s="452"/>
      <c r="T36" s="452"/>
      <c r="U36" s="452"/>
      <c r="V36" s="452"/>
      <c r="W36" s="211" t="s">
        <v>1</v>
      </c>
      <c r="X36" s="212"/>
      <c r="Y36" s="211" t="s">
        <v>6</v>
      </c>
      <c r="Z36" s="211"/>
      <c r="AA36" s="211"/>
      <c r="AB36" s="211"/>
      <c r="AC36" s="211"/>
      <c r="AD36" s="211"/>
      <c r="AE36" s="452"/>
      <c r="AF36" s="452"/>
      <c r="AG36" s="452"/>
      <c r="AH36" s="212" t="s">
        <v>1</v>
      </c>
      <c r="AI36" s="211" t="s">
        <v>113</v>
      </c>
      <c r="AJ36" s="211" t="s">
        <v>114</v>
      </c>
      <c r="AK36" s="211"/>
      <c r="AL36" s="211"/>
      <c r="AM36" s="452"/>
      <c r="AN36" s="452"/>
      <c r="AO36" s="452"/>
      <c r="AP36" s="211" t="s">
        <v>7</v>
      </c>
      <c r="AQ36" s="211"/>
      <c r="AR36" s="210"/>
      <c r="AS36" s="210"/>
      <c r="AT36" s="210"/>
      <c r="AU36" s="213"/>
      <c r="AV36" s="226"/>
    </row>
    <row r="37" spans="1:48" ht="23.35" customHeight="1" x14ac:dyDescent="0.25">
      <c r="A37" s="492"/>
      <c r="B37" s="493"/>
      <c r="C37" s="493"/>
      <c r="D37" s="494"/>
      <c r="E37" s="209" t="s">
        <v>115</v>
      </c>
      <c r="F37" s="214"/>
      <c r="G37" s="214"/>
      <c r="H37" s="214"/>
      <c r="I37" s="214"/>
      <c r="J37" s="214"/>
      <c r="K37" s="214"/>
      <c r="L37" s="210"/>
      <c r="M37" s="210"/>
      <c r="N37" s="210"/>
      <c r="O37" s="210"/>
      <c r="P37" s="210"/>
      <c r="Q37" s="210"/>
      <c r="R37" s="210"/>
      <c r="S37" s="487"/>
      <c r="T37" s="487"/>
      <c r="U37" s="487"/>
      <c r="V37" s="487"/>
      <c r="W37" s="211" t="s">
        <v>1</v>
      </c>
      <c r="X37" s="211"/>
      <c r="Y37" s="211" t="s">
        <v>6</v>
      </c>
      <c r="Z37" s="211"/>
      <c r="AA37" s="215"/>
      <c r="AB37" s="211"/>
      <c r="AC37" s="211"/>
      <c r="AD37" s="211"/>
      <c r="AE37" s="488"/>
      <c r="AF37" s="488"/>
      <c r="AG37" s="488"/>
      <c r="AH37" s="211" t="s">
        <v>1</v>
      </c>
      <c r="AI37" s="216" t="s">
        <v>113</v>
      </c>
      <c r="AJ37" s="217" t="s">
        <v>114</v>
      </c>
      <c r="AK37" s="211"/>
      <c r="AL37" s="211"/>
      <c r="AM37" s="487"/>
      <c r="AN37" s="487"/>
      <c r="AO37" s="487"/>
      <c r="AP37" s="211" t="s">
        <v>7</v>
      </c>
      <c r="AQ37" s="210"/>
      <c r="AR37" s="210"/>
      <c r="AS37" s="210"/>
      <c r="AT37" s="210"/>
      <c r="AU37" s="213"/>
    </row>
    <row r="38" spans="1:48" ht="23.35" customHeight="1" x14ac:dyDescent="0.25">
      <c r="A38" s="495"/>
      <c r="B38" s="496"/>
      <c r="C38" s="496"/>
      <c r="D38" s="497"/>
      <c r="E38" s="218" t="s">
        <v>124</v>
      </c>
      <c r="F38" s="219"/>
      <c r="G38" s="219"/>
      <c r="H38" s="219"/>
      <c r="I38" s="219" t="s">
        <v>41</v>
      </c>
      <c r="J38" s="477"/>
      <c r="K38" s="477"/>
      <c r="L38" s="477"/>
      <c r="M38" s="477"/>
      <c r="N38" s="477"/>
      <c r="O38" s="477"/>
      <c r="P38" s="477"/>
      <c r="Q38" s="477"/>
      <c r="R38" s="188" t="s">
        <v>42</v>
      </c>
      <c r="S38" s="407"/>
      <c r="T38" s="407"/>
      <c r="U38" s="407"/>
      <c r="V38" s="407"/>
      <c r="W38" s="219" t="s">
        <v>1</v>
      </c>
      <c r="X38" s="220"/>
      <c r="Y38" s="219" t="s">
        <v>6</v>
      </c>
      <c r="Z38" s="219"/>
      <c r="AA38" s="219"/>
      <c r="AB38" s="219"/>
      <c r="AC38" s="219"/>
      <c r="AD38" s="219"/>
      <c r="AE38" s="407"/>
      <c r="AF38" s="407"/>
      <c r="AG38" s="407"/>
      <c r="AH38" s="220" t="s">
        <v>1</v>
      </c>
      <c r="AI38" s="219" t="s">
        <v>113</v>
      </c>
      <c r="AJ38" s="219" t="s">
        <v>114</v>
      </c>
      <c r="AK38" s="219"/>
      <c r="AL38" s="219"/>
      <c r="AM38" s="407"/>
      <c r="AN38" s="407"/>
      <c r="AO38" s="407"/>
      <c r="AP38" s="219" t="s">
        <v>7</v>
      </c>
      <c r="AQ38" s="219"/>
      <c r="AR38" s="219"/>
      <c r="AS38" s="219"/>
      <c r="AT38" s="219"/>
      <c r="AU38" s="221"/>
    </row>
    <row r="39" spans="1:48" ht="18" customHeight="1" x14ac:dyDescent="0.25">
      <c r="J39" s="205"/>
      <c r="K39" s="205"/>
      <c r="L39" s="205"/>
      <c r="M39" s="205"/>
      <c r="N39" s="205"/>
      <c r="O39" s="205"/>
      <c r="P39" s="205"/>
      <c r="Q39" s="205"/>
      <c r="R39" s="205"/>
    </row>
    <row r="40" spans="1:48" ht="18" customHeight="1" x14ac:dyDescent="0.25">
      <c r="A40" s="198" t="s">
        <v>22</v>
      </c>
      <c r="F40" s="222" t="s">
        <v>116</v>
      </c>
    </row>
    <row r="41" spans="1:48" ht="24.4" customHeight="1" x14ac:dyDescent="0.25">
      <c r="A41" s="470" t="s">
        <v>15</v>
      </c>
      <c r="B41" s="470"/>
      <c r="C41" s="470"/>
      <c r="D41" s="470"/>
      <c r="E41" s="470"/>
      <c r="F41" s="470"/>
      <c r="G41" s="470"/>
      <c r="H41" s="470"/>
      <c r="I41" s="470"/>
      <c r="J41" s="470"/>
      <c r="K41" s="470"/>
      <c r="L41" s="470"/>
      <c r="M41" s="392"/>
      <c r="N41" s="470" t="s">
        <v>16</v>
      </c>
      <c r="O41" s="470"/>
      <c r="P41" s="470"/>
      <c r="Q41" s="470"/>
      <c r="R41" s="470"/>
      <c r="S41" s="470"/>
      <c r="T41" s="470"/>
      <c r="U41" s="392"/>
      <c r="V41" s="470" t="s">
        <v>17</v>
      </c>
      <c r="W41" s="470"/>
      <c r="X41" s="470"/>
      <c r="Y41" s="470"/>
      <c r="Z41" s="470"/>
      <c r="AA41" s="470"/>
      <c r="AB41" s="470" t="s">
        <v>9</v>
      </c>
      <c r="AC41" s="470"/>
      <c r="AD41" s="470"/>
      <c r="AE41" s="470"/>
      <c r="AF41" s="470"/>
      <c r="AG41" s="470"/>
      <c r="AH41" s="470"/>
      <c r="AI41" s="470"/>
      <c r="AJ41" s="470"/>
      <c r="AK41" s="470"/>
      <c r="AL41" s="470"/>
      <c r="AM41" s="470"/>
      <c r="AN41" s="470"/>
      <c r="AO41" s="470"/>
      <c r="AP41" s="470"/>
      <c r="AQ41" s="470"/>
      <c r="AR41" s="470"/>
      <c r="AS41" s="470"/>
      <c r="AT41" s="470"/>
      <c r="AU41" s="470"/>
    </row>
    <row r="42" spans="1:48" ht="24.4" customHeight="1" x14ac:dyDescent="0.25">
      <c r="A42" s="471"/>
      <c r="B42" s="472"/>
      <c r="C42" s="472"/>
      <c r="D42" s="472"/>
      <c r="E42" s="472"/>
      <c r="F42" s="472"/>
      <c r="G42" s="472"/>
      <c r="H42" s="472"/>
      <c r="I42" s="472"/>
      <c r="J42" s="472"/>
      <c r="K42" s="472"/>
      <c r="L42" s="472"/>
      <c r="M42" s="473"/>
      <c r="N42" s="471"/>
      <c r="O42" s="472"/>
      <c r="P42" s="472"/>
      <c r="Q42" s="472"/>
      <c r="R42" s="472"/>
      <c r="S42" s="472"/>
      <c r="T42" s="472"/>
      <c r="U42" s="473"/>
      <c r="V42" s="471"/>
      <c r="W42" s="472"/>
      <c r="X42" s="472"/>
      <c r="Y42" s="472"/>
      <c r="Z42" s="472"/>
      <c r="AA42" s="473"/>
      <c r="AB42" s="551"/>
      <c r="AC42" s="552"/>
      <c r="AD42" s="552"/>
      <c r="AE42" s="552"/>
      <c r="AF42" s="552"/>
      <c r="AG42" s="552"/>
      <c r="AH42" s="552"/>
      <c r="AI42" s="552"/>
      <c r="AJ42" s="552"/>
      <c r="AK42" s="552"/>
      <c r="AL42" s="552"/>
      <c r="AM42" s="552"/>
      <c r="AN42" s="552"/>
      <c r="AO42" s="552"/>
      <c r="AP42" s="552"/>
      <c r="AQ42" s="552"/>
      <c r="AR42" s="552"/>
      <c r="AS42" s="552"/>
      <c r="AT42" s="552"/>
      <c r="AU42" s="553"/>
    </row>
    <row r="43" spans="1:48" ht="24.4" customHeight="1" x14ac:dyDescent="0.25">
      <c r="A43" s="451"/>
      <c r="B43" s="452"/>
      <c r="C43" s="452"/>
      <c r="D43" s="452"/>
      <c r="E43" s="452"/>
      <c r="F43" s="452"/>
      <c r="G43" s="452"/>
      <c r="H43" s="452"/>
      <c r="I43" s="452"/>
      <c r="J43" s="452"/>
      <c r="K43" s="452"/>
      <c r="L43" s="452"/>
      <c r="M43" s="453"/>
      <c r="N43" s="451"/>
      <c r="O43" s="452"/>
      <c r="P43" s="452"/>
      <c r="Q43" s="452"/>
      <c r="R43" s="452"/>
      <c r="S43" s="452"/>
      <c r="T43" s="452"/>
      <c r="U43" s="453"/>
      <c r="V43" s="451"/>
      <c r="W43" s="452"/>
      <c r="X43" s="452"/>
      <c r="Y43" s="452"/>
      <c r="Z43" s="452"/>
      <c r="AA43" s="453"/>
      <c r="AB43" s="545"/>
      <c r="AC43" s="546"/>
      <c r="AD43" s="546"/>
      <c r="AE43" s="546"/>
      <c r="AF43" s="546"/>
      <c r="AG43" s="546"/>
      <c r="AH43" s="546"/>
      <c r="AI43" s="546"/>
      <c r="AJ43" s="546"/>
      <c r="AK43" s="546"/>
      <c r="AL43" s="546"/>
      <c r="AM43" s="546"/>
      <c r="AN43" s="546"/>
      <c r="AO43" s="546"/>
      <c r="AP43" s="546"/>
      <c r="AQ43" s="546"/>
      <c r="AR43" s="546"/>
      <c r="AS43" s="546"/>
      <c r="AT43" s="546"/>
      <c r="AU43" s="547"/>
    </row>
    <row r="44" spans="1:48" ht="24.4" customHeight="1" x14ac:dyDescent="0.25">
      <c r="A44" s="457"/>
      <c r="B44" s="458"/>
      <c r="C44" s="458"/>
      <c r="D44" s="458"/>
      <c r="E44" s="458"/>
      <c r="F44" s="458"/>
      <c r="G44" s="458"/>
      <c r="H44" s="458"/>
      <c r="I44" s="458"/>
      <c r="J44" s="458"/>
      <c r="K44" s="458"/>
      <c r="L44" s="458"/>
      <c r="M44" s="459"/>
      <c r="N44" s="457"/>
      <c r="O44" s="458"/>
      <c r="P44" s="458"/>
      <c r="Q44" s="458"/>
      <c r="R44" s="458"/>
      <c r="S44" s="458"/>
      <c r="T44" s="458"/>
      <c r="U44" s="459"/>
      <c r="V44" s="457"/>
      <c r="W44" s="458"/>
      <c r="X44" s="458"/>
      <c r="Y44" s="458"/>
      <c r="Z44" s="458"/>
      <c r="AA44" s="459"/>
      <c r="AB44" s="548"/>
      <c r="AC44" s="549"/>
      <c r="AD44" s="549"/>
      <c r="AE44" s="549"/>
      <c r="AF44" s="549"/>
      <c r="AG44" s="549"/>
      <c r="AH44" s="549"/>
      <c r="AI44" s="549"/>
      <c r="AJ44" s="549"/>
      <c r="AK44" s="549"/>
      <c r="AL44" s="549"/>
      <c r="AM44" s="549"/>
      <c r="AN44" s="549"/>
      <c r="AO44" s="549"/>
      <c r="AP44" s="549"/>
      <c r="AQ44" s="549"/>
      <c r="AR44" s="549"/>
      <c r="AS44" s="549"/>
      <c r="AT44" s="549"/>
      <c r="AU44" s="550"/>
    </row>
    <row r="45" spans="1:48" ht="18" customHeight="1" x14ac:dyDescent="0.25">
      <c r="A45" s="224"/>
    </row>
    <row r="46" spans="1:48" ht="18" customHeight="1" x14ac:dyDescent="0.25">
      <c r="A46" s="198" t="s">
        <v>117</v>
      </c>
      <c r="H46" s="222" t="s">
        <v>118</v>
      </c>
    </row>
    <row r="47" spans="1:48" ht="24" customHeight="1" x14ac:dyDescent="0.25">
      <c r="A47" s="445" t="s">
        <v>18</v>
      </c>
      <c r="B47" s="446"/>
      <c r="C47" s="446"/>
      <c r="D47" s="446"/>
      <c r="E47" s="447"/>
      <c r="F47" s="445" t="s">
        <v>20</v>
      </c>
      <c r="G47" s="446"/>
      <c r="H47" s="447"/>
      <c r="I47" s="463"/>
      <c r="J47" s="464"/>
      <c r="K47" s="464"/>
      <c r="L47" s="464"/>
      <c r="M47" s="225" t="s">
        <v>21</v>
      </c>
      <c r="N47" s="396" t="s">
        <v>119</v>
      </c>
      <c r="O47" s="465"/>
      <c r="P47" s="465"/>
      <c r="Q47" s="465"/>
      <c r="R47" s="465"/>
      <c r="S47" s="465"/>
      <c r="T47" s="466"/>
      <c r="U47" s="467"/>
      <c r="V47" s="468"/>
      <c r="W47" s="468"/>
      <c r="X47" s="468"/>
      <c r="Y47" s="468"/>
      <c r="Z47" s="468"/>
      <c r="AA47" s="468"/>
      <c r="AB47" s="468"/>
      <c r="AC47" s="468"/>
      <c r="AD47" s="468"/>
      <c r="AE47" s="468"/>
      <c r="AF47" s="468"/>
      <c r="AG47" s="468"/>
      <c r="AH47" s="468"/>
      <c r="AI47" s="468"/>
      <c r="AJ47" s="468"/>
      <c r="AK47" s="468"/>
      <c r="AL47" s="468"/>
      <c r="AM47" s="468"/>
      <c r="AN47" s="468"/>
      <c r="AO47" s="468"/>
      <c r="AP47" s="468"/>
      <c r="AQ47" s="468"/>
      <c r="AR47" s="468"/>
      <c r="AS47" s="468"/>
      <c r="AT47" s="468"/>
      <c r="AU47" s="469"/>
    </row>
    <row r="48" spans="1:48" ht="44.35" customHeight="1" x14ac:dyDescent="0.25">
      <c r="A48" s="445" t="s">
        <v>19</v>
      </c>
      <c r="B48" s="446"/>
      <c r="C48" s="446"/>
      <c r="D48" s="446"/>
      <c r="E48" s="447"/>
      <c r="F48" s="445" t="s">
        <v>9</v>
      </c>
      <c r="G48" s="446"/>
      <c r="H48" s="447"/>
      <c r="I48" s="448"/>
      <c r="J48" s="449"/>
      <c r="K48" s="449"/>
      <c r="L48" s="449"/>
      <c r="M48" s="449"/>
      <c r="N48" s="449"/>
      <c r="O48" s="449"/>
      <c r="P48" s="449"/>
      <c r="Q48" s="449"/>
      <c r="R48" s="449"/>
      <c r="S48" s="449"/>
      <c r="T48" s="449"/>
      <c r="U48" s="449"/>
      <c r="V48" s="449"/>
      <c r="W48" s="449"/>
      <c r="X48" s="449"/>
      <c r="Y48" s="449"/>
      <c r="Z48" s="449"/>
      <c r="AA48" s="449"/>
      <c r="AB48" s="449"/>
      <c r="AC48" s="449"/>
      <c r="AD48" s="449"/>
      <c r="AE48" s="449"/>
      <c r="AF48" s="449"/>
      <c r="AG48" s="449"/>
      <c r="AH48" s="449"/>
      <c r="AI48" s="449"/>
      <c r="AJ48" s="449"/>
      <c r="AK48" s="449"/>
      <c r="AL48" s="449"/>
      <c r="AM48" s="449"/>
      <c r="AN48" s="449"/>
      <c r="AO48" s="449"/>
      <c r="AP48" s="449"/>
      <c r="AQ48" s="449"/>
      <c r="AR48" s="449"/>
      <c r="AS48" s="449"/>
      <c r="AT48" s="449"/>
      <c r="AU48" s="450"/>
    </row>
  </sheetData>
  <sheetProtection algorithmName="SHA-512" hashValue="RIdT0f1EdsvRjOjMGDa8y2OA18DxD3vTDFXNpjJ+DN4B6GEsBtSl7a/rHxeQ6fS+qne4CHH5r/GqwtUXbiC/kA==" saltValue="yQu1oImTD/E6HVbrJYDp7Q==" spinCount="100000" sheet="1" objects="1" scenarios="1"/>
  <mergeCells count="277">
    <mergeCell ref="L28:AT28"/>
    <mergeCell ref="AG14:AI14"/>
    <mergeCell ref="AJ14:AL14"/>
    <mergeCell ref="AM14:AO14"/>
    <mergeCell ref="AP14:AR14"/>
    <mergeCell ref="AS14:AU14"/>
    <mergeCell ref="L26:T26"/>
    <mergeCell ref="Y26:AG26"/>
    <mergeCell ref="AL26:AT26"/>
    <mergeCell ref="L27:AT27"/>
    <mergeCell ref="AP18:AU18"/>
    <mergeCell ref="AL19:AM19"/>
    <mergeCell ref="AN19:AO19"/>
    <mergeCell ref="AP19:AU19"/>
    <mergeCell ref="R19:S19"/>
    <mergeCell ref="T19:U19"/>
    <mergeCell ref="V19:W19"/>
    <mergeCell ref="X19:Z19"/>
    <mergeCell ref="AA19:AB19"/>
    <mergeCell ref="AC19:AD19"/>
    <mergeCell ref="AL20:AM20"/>
    <mergeCell ref="AN20:AO20"/>
    <mergeCell ref="AP20:AU20"/>
    <mergeCell ref="V23:W23"/>
    <mergeCell ref="B9:E9"/>
    <mergeCell ref="B11:E11"/>
    <mergeCell ref="A13:E13"/>
    <mergeCell ref="B14:E14"/>
    <mergeCell ref="F13:H13"/>
    <mergeCell ref="I13:K13"/>
    <mergeCell ref="L13:N13"/>
    <mergeCell ref="O13:Q13"/>
    <mergeCell ref="R13:T13"/>
    <mergeCell ref="F14:H14"/>
    <mergeCell ref="I14:K14"/>
    <mergeCell ref="L14:N14"/>
    <mergeCell ref="O14:Q14"/>
    <mergeCell ref="R14:T14"/>
    <mergeCell ref="T3:U3"/>
    <mergeCell ref="A5:J5"/>
    <mergeCell ref="K5:Z5"/>
    <mergeCell ref="A8:E8"/>
    <mergeCell ref="F8:H8"/>
    <mergeCell ref="I8:K8"/>
    <mergeCell ref="L8:N8"/>
    <mergeCell ref="O8:Q8"/>
    <mergeCell ref="R8:T8"/>
    <mergeCell ref="X9:Z9"/>
    <mergeCell ref="AA9:AC9"/>
    <mergeCell ref="AM8:AO8"/>
    <mergeCell ref="AP8:AR8"/>
    <mergeCell ref="AS8:AU8"/>
    <mergeCell ref="F9:H9"/>
    <mergeCell ref="I9:K9"/>
    <mergeCell ref="L9:N9"/>
    <mergeCell ref="O9:Q9"/>
    <mergeCell ref="R9:T9"/>
    <mergeCell ref="U9:W9"/>
    <mergeCell ref="U8:W8"/>
    <mergeCell ref="X8:Z8"/>
    <mergeCell ref="AA8:AC8"/>
    <mergeCell ref="AD8:AF8"/>
    <mergeCell ref="AG8:AI8"/>
    <mergeCell ref="AJ8:AL8"/>
    <mergeCell ref="AP9:AR9"/>
    <mergeCell ref="AS9:AU9"/>
    <mergeCell ref="AD9:AF9"/>
    <mergeCell ref="AG9:AI9"/>
    <mergeCell ref="AJ9:AL9"/>
    <mergeCell ref="AM9:AO9"/>
    <mergeCell ref="AS10:AU10"/>
    <mergeCell ref="G17:AU17"/>
    <mergeCell ref="AA10:AC10"/>
    <mergeCell ref="AD10:AF10"/>
    <mergeCell ref="AG10:AI10"/>
    <mergeCell ref="AJ10:AL10"/>
    <mergeCell ref="AM10:AO10"/>
    <mergeCell ref="AP10:AR10"/>
    <mergeCell ref="B10:E10"/>
    <mergeCell ref="F11:H11"/>
    <mergeCell ref="I11:K11"/>
    <mergeCell ref="L11:N11"/>
    <mergeCell ref="F10:H10"/>
    <mergeCell ref="I10:K10"/>
    <mergeCell ref="L10:N10"/>
    <mergeCell ref="O10:Q10"/>
    <mergeCell ref="R10:T10"/>
    <mergeCell ref="U10:W10"/>
    <mergeCell ref="X10:Z10"/>
    <mergeCell ref="U13:W13"/>
    <mergeCell ref="X13:Z13"/>
    <mergeCell ref="AJ12:AL12"/>
    <mergeCell ref="AM12:AO12"/>
    <mergeCell ref="AP12:AR12"/>
    <mergeCell ref="V41:AA41"/>
    <mergeCell ref="AB41:AU41"/>
    <mergeCell ref="A42:M42"/>
    <mergeCell ref="N42:U42"/>
    <mergeCell ref="V42:AA42"/>
    <mergeCell ref="AB42:AU42"/>
    <mergeCell ref="AM32:AO32"/>
    <mergeCell ref="S33:V33"/>
    <mergeCell ref="AE33:AG33"/>
    <mergeCell ref="AM33:AO33"/>
    <mergeCell ref="J34:Q34"/>
    <mergeCell ref="S34:V34"/>
    <mergeCell ref="AE34:AG34"/>
    <mergeCell ref="AM34:AO34"/>
    <mergeCell ref="A31:D34"/>
    <mergeCell ref="S31:V31"/>
    <mergeCell ref="AE31:AG31"/>
    <mergeCell ref="AM31:AO31"/>
    <mergeCell ref="S32:V32"/>
    <mergeCell ref="AE32:AG32"/>
    <mergeCell ref="A41:M41"/>
    <mergeCell ref="N41:U41"/>
    <mergeCell ref="J38:Q38"/>
    <mergeCell ref="S38:V38"/>
    <mergeCell ref="U47:AU47"/>
    <mergeCell ref="A48:E48"/>
    <mergeCell ref="F48:H48"/>
    <mergeCell ref="I48:AU48"/>
    <mergeCell ref="A43:M43"/>
    <mergeCell ref="N43:U43"/>
    <mergeCell ref="V43:AA43"/>
    <mergeCell ref="AB43:AU43"/>
    <mergeCell ref="A44:M44"/>
    <mergeCell ref="N44:U44"/>
    <mergeCell ref="V44:AA44"/>
    <mergeCell ref="AB44:AU44"/>
    <mergeCell ref="A47:E47"/>
    <mergeCell ref="F47:H47"/>
    <mergeCell ref="I47:L47"/>
    <mergeCell ref="N47:T47"/>
    <mergeCell ref="A27:J27"/>
    <mergeCell ref="A26:J26"/>
    <mergeCell ref="A28:J28"/>
    <mergeCell ref="AG11:AI11"/>
    <mergeCell ref="AJ11:AL11"/>
    <mergeCell ref="AM11:AO11"/>
    <mergeCell ref="AP11:AR11"/>
    <mergeCell ref="AS11:AU11"/>
    <mergeCell ref="B12:E12"/>
    <mergeCell ref="F12:H12"/>
    <mergeCell ref="I12:K12"/>
    <mergeCell ref="L12:N12"/>
    <mergeCell ref="O12:Q12"/>
    <mergeCell ref="O11:Q11"/>
    <mergeCell ref="R11:T11"/>
    <mergeCell ref="U11:W11"/>
    <mergeCell ref="X11:Z11"/>
    <mergeCell ref="AA11:AC11"/>
    <mergeCell ref="AD11:AF11"/>
    <mergeCell ref="A18:E18"/>
    <mergeCell ref="F18:N18"/>
    <mergeCell ref="O18:W18"/>
    <mergeCell ref="X18:AF18"/>
    <mergeCell ref="AG18:AO18"/>
    <mergeCell ref="AS12:AU12"/>
    <mergeCell ref="F15:AU15"/>
    <mergeCell ref="A15:E15"/>
    <mergeCell ref="R12:T12"/>
    <mergeCell ref="U12:W12"/>
    <mergeCell ref="X12:Z12"/>
    <mergeCell ref="AA12:AC12"/>
    <mergeCell ref="AD12:AF12"/>
    <mergeCell ref="AG12:AI12"/>
    <mergeCell ref="AA13:AC13"/>
    <mergeCell ref="AD13:AF13"/>
    <mergeCell ref="AG13:AI13"/>
    <mergeCell ref="AJ13:AL13"/>
    <mergeCell ref="AM13:AO13"/>
    <mergeCell ref="AP13:AR13"/>
    <mergeCell ref="AS13:AU13"/>
    <mergeCell ref="U14:W14"/>
    <mergeCell ref="X14:Z14"/>
    <mergeCell ref="AA14:AC14"/>
    <mergeCell ref="AD14:AF14"/>
    <mergeCell ref="A20:E20"/>
    <mergeCell ref="F20:H20"/>
    <mergeCell ref="I20:J20"/>
    <mergeCell ref="K20:L20"/>
    <mergeCell ref="M20:N20"/>
    <mergeCell ref="O20:Q20"/>
    <mergeCell ref="AE19:AF19"/>
    <mergeCell ref="AG19:AI19"/>
    <mergeCell ref="AJ19:AK19"/>
    <mergeCell ref="A19:E19"/>
    <mergeCell ref="F19:H19"/>
    <mergeCell ref="I19:J19"/>
    <mergeCell ref="K19:L19"/>
    <mergeCell ref="M19:N19"/>
    <mergeCell ref="O19:Q19"/>
    <mergeCell ref="AE20:AF20"/>
    <mergeCell ref="AG20:AI20"/>
    <mergeCell ref="AJ20:AK20"/>
    <mergeCell ref="R20:S20"/>
    <mergeCell ref="T20:U20"/>
    <mergeCell ref="V20:W20"/>
    <mergeCell ref="X20:Z20"/>
    <mergeCell ref="AA20:AB20"/>
    <mergeCell ref="AC20:AD20"/>
    <mergeCell ref="AE21:AF21"/>
    <mergeCell ref="AG21:AM21"/>
    <mergeCell ref="AN21:AO21"/>
    <mergeCell ref="AP21:AS21"/>
    <mergeCell ref="AT21:AU21"/>
    <mergeCell ref="A22:E22"/>
    <mergeCell ref="F22:N22"/>
    <mergeCell ref="O22:W22"/>
    <mergeCell ref="X22:AF22"/>
    <mergeCell ref="AG22:AO22"/>
    <mergeCell ref="A21:E21"/>
    <mergeCell ref="F21:L21"/>
    <mergeCell ref="M21:N21"/>
    <mergeCell ref="O21:U21"/>
    <mergeCell ref="V21:W21"/>
    <mergeCell ref="X21:AD21"/>
    <mergeCell ref="AP22:AU22"/>
    <mergeCell ref="AL23:AM23"/>
    <mergeCell ref="AN23:AO23"/>
    <mergeCell ref="AP23:AU23"/>
    <mergeCell ref="A24:E24"/>
    <mergeCell ref="F24:H24"/>
    <mergeCell ref="I24:J24"/>
    <mergeCell ref="K24:L24"/>
    <mergeCell ref="M24:N24"/>
    <mergeCell ref="O24:Q24"/>
    <mergeCell ref="R24:S24"/>
    <mergeCell ref="X23:Z23"/>
    <mergeCell ref="AA23:AB23"/>
    <mergeCell ref="AC23:AD23"/>
    <mergeCell ref="AE23:AF23"/>
    <mergeCell ref="AG23:AI23"/>
    <mergeCell ref="AJ23:AK23"/>
    <mergeCell ref="A23:E23"/>
    <mergeCell ref="F23:H23"/>
    <mergeCell ref="I23:J23"/>
    <mergeCell ref="K23:L23"/>
    <mergeCell ref="M23:N23"/>
    <mergeCell ref="O23:Q23"/>
    <mergeCell ref="R23:S23"/>
    <mergeCell ref="T23:U23"/>
    <mergeCell ref="A25:E25"/>
    <mergeCell ref="F25:L25"/>
    <mergeCell ref="M25:N25"/>
    <mergeCell ref="O25:U25"/>
    <mergeCell ref="V25:W25"/>
    <mergeCell ref="T24:U24"/>
    <mergeCell ref="V24:W24"/>
    <mergeCell ref="X24:Z24"/>
    <mergeCell ref="AA24:AB24"/>
    <mergeCell ref="X25:AD25"/>
    <mergeCell ref="AC24:AD24"/>
    <mergeCell ref="AE25:AF25"/>
    <mergeCell ref="AG25:AM25"/>
    <mergeCell ref="AN25:AO25"/>
    <mergeCell ref="AP25:AS25"/>
    <mergeCell ref="AT25:AU25"/>
    <mergeCell ref="AG24:AI24"/>
    <mergeCell ref="AJ24:AK24"/>
    <mergeCell ref="AL24:AM24"/>
    <mergeCell ref="AN24:AO24"/>
    <mergeCell ref="AP24:AU24"/>
    <mergeCell ref="AE24:AF24"/>
    <mergeCell ref="AE38:AG38"/>
    <mergeCell ref="AM38:AO38"/>
    <mergeCell ref="A35:D38"/>
    <mergeCell ref="S35:V35"/>
    <mergeCell ref="AE35:AG35"/>
    <mergeCell ref="AM35:AO35"/>
    <mergeCell ref="S36:V36"/>
    <mergeCell ref="AE36:AG36"/>
    <mergeCell ref="AM36:AO36"/>
    <mergeCell ref="S37:V37"/>
    <mergeCell ref="AE37:AG37"/>
    <mergeCell ref="AM37:AO37"/>
  </mergeCells>
  <phoneticPr fontId="1"/>
  <pageMargins left="1.4960629921259843" right="0.43307086614173229" top="0.74803149606299213" bottom="0.74803149606299213" header="0.31496062992125984" footer="0.31496062992125984"/>
  <pageSetup paperSize="9" scale="7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12</vt:i4>
      </vt:variant>
    </vt:vector>
  </HeadingPairs>
  <TitlesOfParts>
    <vt:vector size="24" baseType="lpstr">
      <vt:lpstr>実績報告書</vt:lpstr>
      <vt:lpstr>実績報告書 （記載例）</vt:lpstr>
      <vt:lpstr>利用児童数実績表 </vt:lpstr>
      <vt:lpstr>利用児童数実績表 （記載例）</vt:lpstr>
      <vt:lpstr>開所日数内訳書 </vt:lpstr>
      <vt:lpstr>開設日数内訳書 （記載例）</vt:lpstr>
      <vt:lpstr>開所日数変更理由書</vt:lpstr>
      <vt:lpstr>開設日数変更理由書（記載例）</vt:lpstr>
      <vt:lpstr>実績報告書２クラス用 </vt:lpstr>
      <vt:lpstr>実績報告書（３クラス用）</vt:lpstr>
      <vt:lpstr>利用児童数実績表（2クラス用）</vt:lpstr>
      <vt:lpstr>利用児童数実績表 (3クラス用)</vt:lpstr>
      <vt:lpstr>'開所日数内訳書 '!Print_Area</vt:lpstr>
      <vt:lpstr>開所日数変更理由書!Print_Area</vt:lpstr>
      <vt:lpstr>'開設日数内訳書 （記載例）'!Print_Area</vt:lpstr>
      <vt:lpstr>'開設日数変更理由書（記載例）'!Print_Area</vt:lpstr>
      <vt:lpstr>実績報告書!Print_Area</vt:lpstr>
      <vt:lpstr>'実績報告書 （記載例）'!Print_Area</vt:lpstr>
      <vt:lpstr>'実績報告書（３クラス用）'!Print_Area</vt:lpstr>
      <vt:lpstr>'実績報告書２クラス用 '!Print_Area</vt:lpstr>
      <vt:lpstr>'利用児童数実績表 '!Print_Area</vt:lpstr>
      <vt:lpstr>'利用児童数実績表 (3クラス用)'!Print_Area</vt:lpstr>
      <vt:lpstr>'利用児童数実績表 （記載例）'!Print_Area</vt:lpstr>
      <vt:lpstr>'利用児童数実績表（2クラス用）'!Print_Area</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Administrater</dc:creator>
  <cp:lastModifiedBy>佐藤　将太</cp:lastModifiedBy>
  <cp:lastPrinted>2026-02-13T04:03:57Z</cp:lastPrinted>
  <dcterms:created xsi:type="dcterms:W3CDTF">2016-01-18T02:50:38Z</dcterms:created>
  <dcterms:modified xsi:type="dcterms:W3CDTF">2026-02-13T07:55:08Z</dcterms:modified>
</cp:coreProperties>
</file>